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1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c91\AC\Temp\"/>
    </mc:Choice>
  </mc:AlternateContent>
  <xr:revisionPtr revIDLastSave="0" documentId="8_{83FE08F0-F0C0-4F03-9E34-DF603C660AA5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ГВО" sheetId="1" r:id="rId1"/>
  </sheets>
  <definedNames>
    <definedName name="_xlnm._FilterDatabase" localSheetId="0" hidden="1">ГВО!$A$17:$AE$411</definedName>
    <definedName name="_xlnm.Print_Area" localSheetId="0">ГВО!$A$1:$P$420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6" i="1" l="1"/>
  <c r="I148" i="1"/>
  <c r="I147" i="1"/>
  <c r="I149" i="1" s="1"/>
  <c r="H120" i="1"/>
  <c r="G120" i="1"/>
  <c r="G410" i="1"/>
  <c r="H410" i="1"/>
  <c r="I410" i="1"/>
  <c r="J410" i="1"/>
  <c r="K410" i="1"/>
  <c r="L410" i="1"/>
  <c r="M410" i="1"/>
  <c r="N410" i="1"/>
  <c r="G407" i="1"/>
  <c r="H407" i="1"/>
  <c r="G406" i="1"/>
  <c r="H406" i="1"/>
  <c r="I406" i="1"/>
  <c r="J406" i="1"/>
  <c r="K406" i="1"/>
  <c r="L406" i="1"/>
  <c r="M406" i="1"/>
  <c r="N406" i="1"/>
  <c r="G405" i="1"/>
  <c r="H405" i="1"/>
  <c r="G403" i="1"/>
  <c r="G401" i="1"/>
  <c r="G400" i="1"/>
  <c r="G396" i="1"/>
  <c r="AA21" i="1"/>
  <c r="O147" i="1"/>
  <c r="F317" i="1"/>
  <c r="H118" i="1"/>
  <c r="H123" i="1"/>
  <c r="H401" i="1" s="1"/>
  <c r="H126" i="1"/>
  <c r="I118" i="1"/>
  <c r="I123" i="1"/>
  <c r="I126" i="1"/>
  <c r="J118" i="1"/>
  <c r="J123" i="1"/>
  <c r="J126" i="1"/>
  <c r="K118" i="1"/>
  <c r="K123" i="1"/>
  <c r="K126" i="1"/>
  <c r="L118" i="1"/>
  <c r="M118" i="1"/>
  <c r="M123" i="1"/>
  <c r="M126" i="1"/>
  <c r="N118" i="1"/>
  <c r="O118" i="1"/>
  <c r="O123" i="1"/>
  <c r="O126" i="1"/>
  <c r="G130" i="1"/>
  <c r="G131" i="1"/>
  <c r="I120" i="1"/>
  <c r="J120" i="1"/>
  <c r="K120" i="1"/>
  <c r="K130" i="1"/>
  <c r="K131" i="1"/>
  <c r="L120" i="1"/>
  <c r="L130" i="1"/>
  <c r="L131" i="1"/>
  <c r="M120" i="1"/>
  <c r="N120" i="1"/>
  <c r="O120" i="1"/>
  <c r="O130" i="1"/>
  <c r="O131" i="1"/>
  <c r="L123" i="1"/>
  <c r="L126" i="1"/>
  <c r="P120" i="1"/>
  <c r="P130" i="1"/>
  <c r="I153" i="1"/>
  <c r="J148" i="1"/>
  <c r="K148" i="1"/>
  <c r="K153" i="1"/>
  <c r="L148" i="1"/>
  <c r="M148" i="1"/>
  <c r="M153" i="1"/>
  <c r="N148" i="1"/>
  <c r="O148" i="1"/>
  <c r="P148" i="1"/>
  <c r="O121" i="1"/>
  <c r="N123" i="1"/>
  <c r="N126" i="1"/>
  <c r="I130" i="1"/>
  <c r="I131" i="1"/>
  <c r="M130" i="1"/>
  <c r="M131" i="1"/>
  <c r="P387" i="1"/>
  <c r="O387" i="1"/>
  <c r="O392" i="1"/>
  <c r="N387" i="1"/>
  <c r="N389" i="1"/>
  <c r="N394" i="1"/>
  <c r="M387" i="1"/>
  <c r="M392" i="1"/>
  <c r="L387" i="1"/>
  <c r="L392" i="1"/>
  <c r="K387" i="1"/>
  <c r="K392" i="1"/>
  <c r="J387" i="1"/>
  <c r="J389" i="1"/>
  <c r="J394" i="1"/>
  <c r="N268" i="1"/>
  <c r="O268" i="1"/>
  <c r="O314" i="1"/>
  <c r="O319" i="1"/>
  <c r="P314" i="1"/>
  <c r="P319" i="1"/>
  <c r="O312" i="1"/>
  <c r="O317" i="1"/>
  <c r="P312" i="1"/>
  <c r="N266" i="1"/>
  <c r="N270" i="1"/>
  <c r="O266" i="1"/>
  <c r="O270" i="1"/>
  <c r="H368" i="1"/>
  <c r="H372" i="1"/>
  <c r="H400" i="1" s="1"/>
  <c r="I368" i="1"/>
  <c r="J368" i="1"/>
  <c r="J372" i="1"/>
  <c r="K368" i="1"/>
  <c r="K371" i="1"/>
  <c r="L368" i="1"/>
  <c r="L371" i="1"/>
  <c r="L372" i="1"/>
  <c r="M368" i="1"/>
  <c r="N368" i="1"/>
  <c r="N371" i="1"/>
  <c r="O368" i="1"/>
  <c r="O372" i="1"/>
  <c r="P368" i="1"/>
  <c r="P372" i="1"/>
  <c r="P371" i="1"/>
  <c r="N372" i="1"/>
  <c r="L375" i="1"/>
  <c r="M375" i="1"/>
  <c r="N375" i="1"/>
  <c r="O375" i="1"/>
  <c r="O377" i="1"/>
  <c r="P375" i="1"/>
  <c r="L377" i="1"/>
  <c r="M377" i="1"/>
  <c r="N377" i="1"/>
  <c r="P377" i="1"/>
  <c r="P118" i="1"/>
  <c r="P121" i="1"/>
  <c r="N228" i="1"/>
  <c r="N230" i="1"/>
  <c r="O228" i="1"/>
  <c r="O230" i="1"/>
  <c r="P228" i="1"/>
  <c r="P233" i="1"/>
  <c r="P235" i="1"/>
  <c r="J381" i="1"/>
  <c r="J383" i="1"/>
  <c r="K381" i="1"/>
  <c r="K383" i="1"/>
  <c r="L381" i="1"/>
  <c r="L383" i="1"/>
  <c r="M381" i="1"/>
  <c r="M383" i="1"/>
  <c r="N381" i="1"/>
  <c r="N383" i="1"/>
  <c r="O381" i="1"/>
  <c r="O383" i="1"/>
  <c r="P381" i="1"/>
  <c r="P363" i="1"/>
  <c r="P365" i="1"/>
  <c r="O363" i="1"/>
  <c r="O365" i="1"/>
  <c r="N363" i="1"/>
  <c r="N365" i="1"/>
  <c r="M363" i="1"/>
  <c r="M365" i="1"/>
  <c r="L363" i="1"/>
  <c r="L365" i="1"/>
  <c r="P358" i="1"/>
  <c r="P359" i="1"/>
  <c r="O358" i="1"/>
  <c r="O359" i="1"/>
  <c r="N358" i="1"/>
  <c r="M358" i="1"/>
  <c r="M359" i="1"/>
  <c r="L358" i="1"/>
  <c r="L359" i="1"/>
  <c r="P345" i="1"/>
  <c r="P333" i="1"/>
  <c r="P322" i="1"/>
  <c r="P327" i="1"/>
  <c r="P311" i="1"/>
  <c r="P316" i="1"/>
  <c r="P299" i="1"/>
  <c r="P304" i="1"/>
  <c r="P293" i="1"/>
  <c r="P282" i="1"/>
  <c r="P287" i="1"/>
  <c r="P216" i="1"/>
  <c r="P219" i="1"/>
  <c r="P204" i="1"/>
  <c r="P207" i="1"/>
  <c r="P208" i="1"/>
  <c r="P187" i="1"/>
  <c r="P174" i="1"/>
  <c r="P179" i="1"/>
  <c r="P286" i="1"/>
  <c r="P291" i="1"/>
  <c r="P271" i="1"/>
  <c r="P183" i="1"/>
  <c r="J29" i="1"/>
  <c r="J34" i="1"/>
  <c r="K29" i="1"/>
  <c r="L29" i="1"/>
  <c r="M29" i="1"/>
  <c r="M34" i="1"/>
  <c r="N29" i="1"/>
  <c r="O29" i="1"/>
  <c r="O34" i="1"/>
  <c r="P29" i="1"/>
  <c r="J30" i="1"/>
  <c r="J35" i="1"/>
  <c r="K30" i="1"/>
  <c r="K31" i="1" s="1"/>
  <c r="K36" i="1" s="1"/>
  <c r="L30" i="1"/>
  <c r="M30" i="1"/>
  <c r="M31" i="1" s="1"/>
  <c r="M36" i="1" s="1"/>
  <c r="N30" i="1"/>
  <c r="O30" i="1"/>
  <c r="O31" i="1"/>
  <c r="O36" i="1"/>
  <c r="P30" i="1"/>
  <c r="J31" i="1"/>
  <c r="J36" i="1"/>
  <c r="L35" i="1"/>
  <c r="M35" i="1"/>
  <c r="N35" i="1"/>
  <c r="O35" i="1"/>
  <c r="P35" i="1"/>
  <c r="G41" i="1"/>
  <c r="G398" i="1" s="1"/>
  <c r="H41" i="1"/>
  <c r="H42" i="1"/>
  <c r="I41" i="1"/>
  <c r="J41" i="1"/>
  <c r="K41" i="1"/>
  <c r="L41" i="1"/>
  <c r="L42" i="1"/>
  <c r="M41" i="1"/>
  <c r="N41" i="1"/>
  <c r="N42" i="1"/>
  <c r="O41" i="1"/>
  <c r="P41" i="1"/>
  <c r="P42" i="1"/>
  <c r="G42" i="1"/>
  <c r="I42" i="1"/>
  <c r="J42" i="1"/>
  <c r="K42" i="1"/>
  <c r="O42" i="1"/>
  <c r="N48" i="1"/>
  <c r="N53" i="1"/>
  <c r="O48" i="1"/>
  <c r="O53" i="1"/>
  <c r="P48" i="1"/>
  <c r="N49" i="1"/>
  <c r="O49" i="1"/>
  <c r="P49" i="1"/>
  <c r="N54" i="1"/>
  <c r="O54" i="1"/>
  <c r="P54" i="1"/>
  <c r="G60" i="1"/>
  <c r="G397" i="1" s="1"/>
  <c r="H60" i="1"/>
  <c r="H65" i="1"/>
  <c r="H67" i="1"/>
  <c r="I60" i="1"/>
  <c r="I65" i="1"/>
  <c r="I67" i="1"/>
  <c r="J60" i="1"/>
  <c r="J65" i="1"/>
  <c r="J67" i="1"/>
  <c r="K60" i="1"/>
  <c r="K65" i="1"/>
  <c r="L60" i="1"/>
  <c r="L65" i="1"/>
  <c r="L67" i="1"/>
  <c r="M60" i="1"/>
  <c r="M65" i="1"/>
  <c r="N60" i="1"/>
  <c r="N65" i="1"/>
  <c r="N67" i="1"/>
  <c r="O60" i="1"/>
  <c r="O65" i="1"/>
  <c r="O67" i="1"/>
  <c r="P60" i="1"/>
  <c r="P65" i="1"/>
  <c r="P67" i="1"/>
  <c r="G62" i="1"/>
  <c r="H62" i="1"/>
  <c r="I62" i="1"/>
  <c r="J62" i="1"/>
  <c r="K62" i="1"/>
  <c r="L62" i="1"/>
  <c r="M62" i="1"/>
  <c r="N62" i="1"/>
  <c r="O62" i="1"/>
  <c r="P62" i="1"/>
  <c r="G65" i="1"/>
  <c r="G402" i="1" s="1"/>
  <c r="G67" i="1"/>
  <c r="H72" i="1"/>
  <c r="H397" i="1" s="1"/>
  <c r="I72" i="1"/>
  <c r="I397" i="1" s="1"/>
  <c r="J72" i="1"/>
  <c r="K72" i="1"/>
  <c r="L72" i="1"/>
  <c r="M72" i="1"/>
  <c r="N72" i="1"/>
  <c r="O72" i="1"/>
  <c r="P72" i="1"/>
  <c r="H73" i="1"/>
  <c r="I73" i="1"/>
  <c r="I74" i="1"/>
  <c r="J73" i="1"/>
  <c r="J78" i="1"/>
  <c r="K73" i="1"/>
  <c r="K74" i="1"/>
  <c r="L73" i="1"/>
  <c r="M73" i="1"/>
  <c r="N73" i="1"/>
  <c r="O73" i="1"/>
  <c r="O78" i="1"/>
  <c r="P73" i="1"/>
  <c r="P78" i="1"/>
  <c r="P74" i="1"/>
  <c r="J74" i="1"/>
  <c r="H77" i="1"/>
  <c r="H402" i="1" s="1"/>
  <c r="I77" i="1"/>
  <c r="I402" i="1" s="1"/>
  <c r="J77" i="1"/>
  <c r="K77" i="1"/>
  <c r="L77" i="1"/>
  <c r="M77" i="1"/>
  <c r="N77" i="1"/>
  <c r="O77" i="1"/>
  <c r="P77" i="1"/>
  <c r="P79" i="1" s="1"/>
  <c r="L84" i="1"/>
  <c r="M84" i="1"/>
  <c r="M85" i="1"/>
  <c r="N84" i="1"/>
  <c r="N89" i="1"/>
  <c r="N90" i="1"/>
  <c r="O84" i="1"/>
  <c r="P84" i="1"/>
  <c r="P89" i="1"/>
  <c r="P90" i="1"/>
  <c r="L85" i="1"/>
  <c r="P85" i="1"/>
  <c r="L89" i="1"/>
  <c r="L90" i="1"/>
  <c r="M89" i="1"/>
  <c r="M90" i="1"/>
  <c r="L96" i="1"/>
  <c r="L97" i="1"/>
  <c r="M96" i="1"/>
  <c r="M97" i="1"/>
  <c r="N96" i="1"/>
  <c r="N101" i="1"/>
  <c r="N102" i="1"/>
  <c r="O96" i="1"/>
  <c r="P96" i="1"/>
  <c r="P101" i="1"/>
  <c r="P102" i="1"/>
  <c r="I152" i="1"/>
  <c r="J147" i="1"/>
  <c r="K147" i="1"/>
  <c r="L147" i="1"/>
  <c r="L152" i="1"/>
  <c r="M147" i="1"/>
  <c r="M149" i="1"/>
  <c r="M154" i="1"/>
  <c r="N147" i="1"/>
  <c r="O152" i="1"/>
  <c r="P147" i="1"/>
  <c r="P152" i="1"/>
  <c r="J153" i="1"/>
  <c r="L153" i="1"/>
  <c r="N153" i="1"/>
  <c r="M163" i="1"/>
  <c r="N163" i="1"/>
  <c r="N168" i="1"/>
  <c r="O163" i="1"/>
  <c r="O168" i="1"/>
  <c r="P163" i="1"/>
  <c r="I174" i="1"/>
  <c r="I179" i="1"/>
  <c r="J174" i="1"/>
  <c r="J179" i="1"/>
  <c r="K174" i="1"/>
  <c r="K179" i="1"/>
  <c r="L174" i="1"/>
  <c r="M174" i="1"/>
  <c r="M179" i="1"/>
  <c r="N174" i="1"/>
  <c r="O174" i="1"/>
  <c r="O179" i="1"/>
  <c r="I176" i="1"/>
  <c r="I181" i="1"/>
  <c r="J176" i="1"/>
  <c r="J181" i="1"/>
  <c r="K176" i="1"/>
  <c r="L176" i="1"/>
  <c r="L181" i="1"/>
  <c r="M176" i="1"/>
  <c r="M177" i="1" s="1"/>
  <c r="M181" i="1"/>
  <c r="N176" i="1"/>
  <c r="N181" i="1"/>
  <c r="O176" i="1"/>
  <c r="O181" i="1"/>
  <c r="P176" i="1"/>
  <c r="P181" i="1"/>
  <c r="P182" i="1"/>
  <c r="I178" i="1"/>
  <c r="J178" i="1"/>
  <c r="K178" i="1"/>
  <c r="L178" i="1"/>
  <c r="M178" i="1"/>
  <c r="N178" i="1"/>
  <c r="O178" i="1"/>
  <c r="P178" i="1"/>
  <c r="I182" i="1"/>
  <c r="J182" i="1"/>
  <c r="K182" i="1"/>
  <c r="L182" i="1"/>
  <c r="M182" i="1"/>
  <c r="N182" i="1"/>
  <c r="O182" i="1"/>
  <c r="I183" i="1"/>
  <c r="J183" i="1"/>
  <c r="K183" i="1"/>
  <c r="L183" i="1"/>
  <c r="M183" i="1"/>
  <c r="N183" i="1"/>
  <c r="O183" i="1"/>
  <c r="L187" i="1"/>
  <c r="M187" i="1"/>
  <c r="N187" i="1"/>
  <c r="O187" i="1"/>
  <c r="K189" i="1"/>
  <c r="L189" i="1"/>
  <c r="M189" i="1"/>
  <c r="N189" i="1"/>
  <c r="O189" i="1"/>
  <c r="P189" i="1"/>
  <c r="K190" i="1"/>
  <c r="L190" i="1"/>
  <c r="M190" i="1"/>
  <c r="N190" i="1"/>
  <c r="O190" i="1"/>
  <c r="P190" i="1"/>
  <c r="L191" i="1"/>
  <c r="M191" i="1"/>
  <c r="N191" i="1"/>
  <c r="O191" i="1"/>
  <c r="P191" i="1"/>
  <c r="K194" i="1"/>
  <c r="L194" i="1"/>
  <c r="M194" i="1"/>
  <c r="N194" i="1"/>
  <c r="N195" i="1"/>
  <c r="O194" i="1"/>
  <c r="P194" i="1"/>
  <c r="P195" i="1"/>
  <c r="K195" i="1"/>
  <c r="L195" i="1"/>
  <c r="M195" i="1"/>
  <c r="O195" i="1"/>
  <c r="J199" i="1"/>
  <c r="K199" i="1"/>
  <c r="K201" i="1"/>
  <c r="L199" i="1"/>
  <c r="L201" i="1"/>
  <c r="M199" i="1"/>
  <c r="M201" i="1"/>
  <c r="N199" i="1"/>
  <c r="O199" i="1"/>
  <c r="P199" i="1"/>
  <c r="P201" i="1"/>
  <c r="J201" i="1"/>
  <c r="N201" i="1"/>
  <c r="O201" i="1"/>
  <c r="N204" i="1"/>
  <c r="N207" i="1"/>
  <c r="O204" i="1"/>
  <c r="O207" i="1"/>
  <c r="K211" i="1"/>
  <c r="K213" i="1"/>
  <c r="L211" i="1"/>
  <c r="L213" i="1"/>
  <c r="M211" i="1"/>
  <c r="N211" i="1"/>
  <c r="O211" i="1"/>
  <c r="P211" i="1"/>
  <c r="P213" i="1"/>
  <c r="M213" i="1"/>
  <c r="N213" i="1"/>
  <c r="O213" i="1"/>
  <c r="K216" i="1"/>
  <c r="K219" i="1"/>
  <c r="L216" i="1"/>
  <c r="L219" i="1"/>
  <c r="M216" i="1"/>
  <c r="M219" i="1"/>
  <c r="N216" i="1"/>
  <c r="N219" i="1"/>
  <c r="O216" i="1"/>
  <c r="O219" i="1"/>
  <c r="P263" i="1"/>
  <c r="P268" i="1"/>
  <c r="N267" i="1"/>
  <c r="N269" i="1"/>
  <c r="O267" i="1"/>
  <c r="O269" i="1" s="1"/>
  <c r="P267" i="1"/>
  <c r="O271" i="1"/>
  <c r="O275" i="1"/>
  <c r="N273" i="1"/>
  <c r="O273" i="1"/>
  <c r="P273" i="1"/>
  <c r="P276" i="1"/>
  <c r="P280" i="1"/>
  <c r="O282" i="1"/>
  <c r="O287" i="1"/>
  <c r="O285" i="1"/>
  <c r="O290" i="1"/>
  <c r="P285" i="1"/>
  <c r="P290" i="1"/>
  <c r="O286" i="1"/>
  <c r="O293" i="1"/>
  <c r="O296" i="1"/>
  <c r="P296" i="1"/>
  <c r="O297" i="1"/>
  <c r="P297" i="1"/>
  <c r="O299" i="1"/>
  <c r="O304" i="1"/>
  <c r="O302" i="1"/>
  <c r="O307" i="1"/>
  <c r="P302" i="1"/>
  <c r="P307" i="1"/>
  <c r="O303" i="1"/>
  <c r="O308" i="1"/>
  <c r="P303" i="1"/>
  <c r="P308" i="1"/>
  <c r="O311" i="1"/>
  <c r="O316" i="1"/>
  <c r="O315" i="1"/>
  <c r="O320" i="1"/>
  <c r="P315" i="1"/>
  <c r="P320" i="1"/>
  <c r="O322" i="1"/>
  <c r="O327" i="1"/>
  <c r="O406" i="1" s="1"/>
  <c r="O325" i="1"/>
  <c r="O330" i="1"/>
  <c r="P325" i="1"/>
  <c r="P330" i="1"/>
  <c r="O326" i="1"/>
  <c r="O331" i="1"/>
  <c r="P326" i="1"/>
  <c r="P331" i="1"/>
  <c r="O333" i="1"/>
  <c r="O336" i="1"/>
  <c r="P336" i="1"/>
  <c r="O337" i="1"/>
  <c r="P337" i="1"/>
  <c r="L340" i="1"/>
  <c r="M340" i="1"/>
  <c r="N340" i="1"/>
  <c r="O340" i="1"/>
  <c r="P340" i="1"/>
  <c r="L342" i="1"/>
  <c r="M342" i="1"/>
  <c r="N342" i="1"/>
  <c r="O342" i="1"/>
  <c r="P342" i="1"/>
  <c r="I345" i="1"/>
  <c r="I396" i="1" s="1"/>
  <c r="I348" i="1"/>
  <c r="I353" i="1"/>
  <c r="J345" i="1"/>
  <c r="J349" i="1"/>
  <c r="J354" i="1"/>
  <c r="K345" i="1"/>
  <c r="L345" i="1"/>
  <c r="L396" i="1"/>
  <c r="M345" i="1"/>
  <c r="M350" i="1"/>
  <c r="N345" i="1"/>
  <c r="O345" i="1"/>
  <c r="M101" i="1"/>
  <c r="M102" i="1"/>
  <c r="O153" i="1"/>
  <c r="N34" i="1"/>
  <c r="L34" i="1"/>
  <c r="J371" i="1"/>
  <c r="N78" i="1"/>
  <c r="L78" i="1"/>
  <c r="N350" i="1"/>
  <c r="J348" i="1"/>
  <c r="J353" i="1"/>
  <c r="N170" i="1"/>
  <c r="N165" i="1"/>
  <c r="N208" i="1"/>
  <c r="P278" i="1"/>
  <c r="L389" i="1"/>
  <c r="L394" i="1"/>
  <c r="P131" i="1"/>
  <c r="O165" i="1"/>
  <c r="L149" i="1"/>
  <c r="L154" i="1"/>
  <c r="N97" i="1"/>
  <c r="O274" i="1"/>
  <c r="J392" i="1"/>
  <c r="O348" i="1"/>
  <c r="O353" i="1"/>
  <c r="O350" i="1"/>
  <c r="O401" i="1"/>
  <c r="O349" i="1"/>
  <c r="O354" i="1"/>
  <c r="M349" i="1"/>
  <c r="M348" i="1"/>
  <c r="M353" i="1"/>
  <c r="K348" i="1"/>
  <c r="K353" i="1"/>
  <c r="I350" i="1"/>
  <c r="I401" i="1" s="1"/>
  <c r="L179" i="1"/>
  <c r="L177" i="1"/>
  <c r="P165" i="1"/>
  <c r="P168" i="1"/>
  <c r="P170" i="1"/>
  <c r="P317" i="1"/>
  <c r="K389" i="1"/>
  <c r="K394" i="1"/>
  <c r="P153" i="1"/>
  <c r="P149" i="1"/>
  <c r="P154" i="1"/>
  <c r="I154" i="1"/>
  <c r="J149" i="1"/>
  <c r="J154" i="1"/>
  <c r="J152" i="1"/>
  <c r="J407" i="1" s="1"/>
  <c r="O389" i="1"/>
  <c r="O394" i="1"/>
  <c r="N392" i="1"/>
  <c r="M389" i="1"/>
  <c r="M394" i="1"/>
  <c r="L397" i="1"/>
  <c r="O407" i="1"/>
  <c r="L407" i="1"/>
  <c r="P177" i="1"/>
  <c r="L101" i="1"/>
  <c r="L102" i="1"/>
  <c r="O208" i="1"/>
  <c r="O170" i="1"/>
  <c r="N349" i="1"/>
  <c r="N400" i="1"/>
  <c r="L350" i="1"/>
  <c r="L401" i="1"/>
  <c r="P348" i="1"/>
  <c r="P353" i="1"/>
  <c r="L349" i="1"/>
  <c r="L354" i="1"/>
  <c r="L405" i="1"/>
  <c r="N79" i="1"/>
  <c r="K35" i="1"/>
  <c r="K408" i="1"/>
  <c r="P230" i="1"/>
  <c r="P123" i="1"/>
  <c r="P126" i="1"/>
  <c r="N233" i="1"/>
  <c r="N235" i="1"/>
  <c r="J398" i="1"/>
  <c r="J79" i="1"/>
  <c r="N74" i="1"/>
  <c r="L74" i="1"/>
  <c r="N121" i="1"/>
  <c r="L402" i="1"/>
  <c r="N348" i="1"/>
  <c r="N353" i="1"/>
  <c r="J350" i="1"/>
  <c r="J401" i="1"/>
  <c r="J400" i="1"/>
  <c r="L348" i="1"/>
  <c r="L353" i="1"/>
  <c r="L403" i="1"/>
  <c r="L404" i="1"/>
  <c r="J403" i="1"/>
  <c r="O396" i="1"/>
  <c r="M401" i="1"/>
  <c r="P410" i="1"/>
  <c r="N274" i="1"/>
  <c r="J397" i="1"/>
  <c r="J121" i="1"/>
  <c r="K67" i="1"/>
  <c r="K402" i="1"/>
  <c r="M354" i="1"/>
  <c r="M405" i="1"/>
  <c r="O177" i="1"/>
  <c r="P279" i="1"/>
  <c r="P97" i="1"/>
  <c r="O398" i="1"/>
  <c r="M408" i="1"/>
  <c r="O410" i="1"/>
  <c r="G121" i="1"/>
  <c r="J405" i="1"/>
  <c r="O397" i="1"/>
  <c r="J396" i="1"/>
  <c r="J399" i="1"/>
  <c r="P31" i="1"/>
  <c r="P36" i="1"/>
  <c r="L31" i="1"/>
  <c r="L36" i="1"/>
  <c r="H371" i="1"/>
  <c r="K372" i="1"/>
  <c r="N130" i="1"/>
  <c r="N408" i="1"/>
  <c r="N131" i="1"/>
  <c r="J130" i="1"/>
  <c r="J131" i="1"/>
  <c r="H130" i="1"/>
  <c r="H131" i="1"/>
  <c r="K121" i="1"/>
  <c r="N397" i="1"/>
  <c r="G408" i="1"/>
  <c r="G409" i="1"/>
  <c r="J402" i="1"/>
  <c r="J177" i="1"/>
  <c r="O233" i="1"/>
  <c r="O402" i="1" s="1"/>
  <c r="K398" i="1"/>
  <c r="I349" i="1"/>
  <c r="I354" i="1"/>
  <c r="I405" i="1" s="1"/>
  <c r="M396" i="1"/>
  <c r="L398" i="1"/>
  <c r="L79" i="1"/>
  <c r="M152" i="1"/>
  <c r="P34" i="1"/>
  <c r="P407" i="1"/>
  <c r="K78" i="1"/>
  <c r="K79" i="1"/>
  <c r="H78" i="1"/>
  <c r="H403" i="1" s="1"/>
  <c r="H404" i="1" s="1"/>
  <c r="H79" i="1"/>
  <c r="P275" i="1"/>
  <c r="P274" i="1"/>
  <c r="M78" i="1"/>
  <c r="M74" i="1"/>
  <c r="N31" i="1"/>
  <c r="N36" i="1"/>
  <c r="I121" i="1"/>
  <c r="M121" i="1"/>
  <c r="M397" i="1"/>
  <c r="L399" i="1"/>
  <c r="J404" i="1"/>
  <c r="I408" i="1"/>
  <c r="N354" i="1"/>
  <c r="N405" i="1"/>
  <c r="L408" i="1"/>
  <c r="L409" i="1" s="1"/>
  <c r="N402" i="1"/>
  <c r="H408" i="1"/>
  <c r="H409" i="1"/>
  <c r="I407" i="1"/>
  <c r="I409" i="1" s="1"/>
  <c r="M79" i="1"/>
  <c r="O235" i="1"/>
  <c r="N152" i="1"/>
  <c r="N407" i="1"/>
  <c r="N409" i="1"/>
  <c r="N149" i="1"/>
  <c r="N154" i="1"/>
  <c r="P398" i="1"/>
  <c r="P53" i="1"/>
  <c r="P403" i="1"/>
  <c r="M371" i="1"/>
  <c r="M372" i="1"/>
  <c r="M400" i="1"/>
  <c r="M168" i="1"/>
  <c r="M165" i="1"/>
  <c r="P383" i="1"/>
  <c r="J408" i="1"/>
  <c r="J409" i="1"/>
  <c r="O399" i="1"/>
  <c r="O89" i="1"/>
  <c r="O90" i="1"/>
  <c r="O85" i="1"/>
  <c r="O79" i="1"/>
  <c r="P349" i="1"/>
  <c r="P396" i="1"/>
  <c r="P350" i="1"/>
  <c r="P401" i="1"/>
  <c r="P270" i="1"/>
  <c r="L400" i="1"/>
  <c r="M42" i="1"/>
  <c r="M398" i="1"/>
  <c r="M399" i="1"/>
  <c r="P392" i="1"/>
  <c r="P389" i="1"/>
  <c r="P397" i="1"/>
  <c r="K396" i="1"/>
  <c r="K349" i="1"/>
  <c r="K350" i="1"/>
  <c r="K401" i="1"/>
  <c r="N179" i="1"/>
  <c r="N401" i="1"/>
  <c r="N177" i="1"/>
  <c r="N396" i="1"/>
  <c r="O97" i="1"/>
  <c r="O101" i="1"/>
  <c r="I372" i="1"/>
  <c r="I371" i="1"/>
  <c r="N359" i="1"/>
  <c r="N398" i="1"/>
  <c r="O291" i="1"/>
  <c r="O405" i="1"/>
  <c r="O400" i="1"/>
  <c r="K181" i="1"/>
  <c r="K403" i="1"/>
  <c r="K177" i="1"/>
  <c r="K149" i="1"/>
  <c r="K154" i="1"/>
  <c r="K397" i="1"/>
  <c r="K152" i="1"/>
  <c r="M402" i="1"/>
  <c r="M67" i="1"/>
  <c r="I78" i="1"/>
  <c r="I79" i="1"/>
  <c r="O74" i="1"/>
  <c r="K34" i="1"/>
  <c r="O371" i="1"/>
  <c r="N85" i="1"/>
  <c r="L121" i="1"/>
  <c r="O149" i="1"/>
  <c r="O154" i="1"/>
  <c r="K407" i="1"/>
  <c r="K409" i="1"/>
  <c r="K354" i="1"/>
  <c r="K405" i="1"/>
  <c r="K400" i="1"/>
  <c r="M170" i="1"/>
  <c r="M407" i="1"/>
  <c r="M409" i="1"/>
  <c r="K399" i="1"/>
  <c r="K404" i="1"/>
  <c r="N399" i="1"/>
  <c r="P394" i="1"/>
  <c r="P402" i="1"/>
  <c r="P404" i="1"/>
  <c r="O403" i="1"/>
  <c r="O404" i="1"/>
  <c r="P400" i="1"/>
  <c r="P354" i="1"/>
  <c r="P405" i="1"/>
  <c r="O408" i="1"/>
  <c r="O409" i="1"/>
  <c r="O102" i="1"/>
  <c r="P399" i="1" l="1"/>
  <c r="I400" i="1"/>
  <c r="P408" i="1"/>
  <c r="N403" i="1"/>
  <c r="N404" i="1" s="1"/>
  <c r="P269" i="1"/>
  <c r="M403" i="1"/>
  <c r="M404" i="1" s="1"/>
  <c r="I403" i="1"/>
  <c r="I404" i="1" s="1"/>
  <c r="I398" i="1"/>
  <c r="I399" i="1" s="1"/>
  <c r="I177" i="1"/>
  <c r="H398" i="1"/>
  <c r="H74" i="1"/>
  <c r="P406" i="1"/>
  <c r="H121" i="1"/>
  <c r="H396" i="1"/>
  <c r="H399" i="1" s="1"/>
  <c r="G399" i="1"/>
  <c r="G404" i="1"/>
  <c r="P409" i="1" l="1"/>
</calcChain>
</file>

<file path=xl/sharedStrings.xml><?xml version="1.0" encoding="utf-8"?>
<sst xmlns="http://schemas.openxmlformats.org/spreadsheetml/2006/main" count="810" uniqueCount="312">
  <si>
    <t>ГРАФИК</t>
  </si>
  <si>
    <t xml:space="preserve"> временного отключения потребления на 2022/2023 гг.  
по филиалу ПАО "Россети Юг"-"Волгоградэнерго"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</si>
  <si>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</si>
  <si>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</si>
  <si>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</si>
  <si>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</si>
  <si>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Способ ввода отключения по графику</t>
  </si>
  <si>
    <t>Время отключения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</si>
  <si>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</si>
  <si>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</si>
  <si>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</si>
  <si>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</si>
  <si>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</si>
  <si>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</si>
  <si>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</si>
  <si>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</si>
  <si>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</si>
  <si>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</si>
  <si>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</si>
  <si>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</si>
  <si>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ГПП-5</t>
  </si>
  <si>
    <t>яч.№1,68</t>
  </si>
  <si>
    <t>ОП</t>
  </si>
  <si>
    <t>от 5 до 20 мин</t>
  </si>
  <si>
    <t>ГПП-2</t>
  </si>
  <si>
    <t>яч.№1,35</t>
  </si>
  <si>
    <t>ГПП-1</t>
  </si>
  <si>
    <t>РП-5 яч.№29</t>
  </si>
  <si>
    <t>яч.№24,25</t>
  </si>
  <si>
    <t>от 20 до 60 мин</t>
  </si>
  <si>
    <t>РП-6 яч.№69; РП-6 КТП-111В ВНП Т-1, Т-2</t>
  </si>
  <si>
    <t>РП-6 яч.№71, 72; РП-6 КТП-31В ВНП  Т-2; РП-7 КТП-31В ВНП Т-1</t>
  </si>
  <si>
    <t>РП-6 яч.№15</t>
  </si>
  <si>
    <t>РП-6 яч.№39</t>
  </si>
  <si>
    <t>РП-6 яч.№47</t>
  </si>
  <si>
    <t>РП-6 яч.№57</t>
  </si>
  <si>
    <t>ИТОГО АО "Волжский трубный завод":</t>
  </si>
  <si>
    <t xml:space="preserve">до 5 мин                   </t>
  </si>
  <si>
    <t>всего</t>
  </si>
  <si>
    <t>всего по ДУ</t>
  </si>
  <si>
    <t>в т.ч. по энергорайону "Волжский":</t>
  </si>
  <si>
    <t>АО "Себряковцемент"</t>
  </si>
  <si>
    <t>ПС "Цементная",
ф. 6 кВ  №13,14,20,21,22,36,39</t>
  </si>
  <si>
    <t>Электроприемники потребителя</t>
  </si>
  <si>
    <t>ИТОГО АО "Себряковцемент":</t>
  </si>
  <si>
    <t>ООО "Ситрас"</t>
  </si>
  <si>
    <t>ПС "Развилка-2"</t>
  </si>
  <si>
    <t>ф. 10 кВ №20</t>
  </si>
  <si>
    <t>ОВБ</t>
  </si>
  <si>
    <t>ф. 10 кВ №25</t>
  </si>
  <si>
    <t>ИТОГО ООО "Ситрас":</t>
  </si>
  <si>
    <t>в т.ч. по энергорайону "Волгоград Юг":</t>
  </si>
  <si>
    <t>ОАО "Волгограднефтемаш"</t>
  </si>
  <si>
    <t>ПС "Ельшанская", ф. 6 кВ №7,9</t>
  </si>
  <si>
    <t>ПС "Петровская", ф. 6 кВ №10</t>
  </si>
  <si>
    <t>ПС "Петровская", ф. 6 кВ №32</t>
  </si>
  <si>
    <t>ИТОГО ОАО "Волгограднефтемаш":</t>
  </si>
  <si>
    <t>АО "Северсталь канаты" филиал "Волгоградский"</t>
  </si>
  <si>
    <t>ПС "Кордовая",
яч. 10 кВ №7,8,9,10,11,12,13,14,15,16,17,18,19,20,21,22,23,24,25,26,27,28,29,30,31,        32</t>
  </si>
  <si>
    <t>ПС "Канатная",
яч. 10 кВ №1,2,3,16,20,27,38,39</t>
  </si>
  <si>
    <t>ИТОГО АО "Северсталь канаты" филиал "Волгоградский":</t>
  </si>
  <si>
    <t>ОАО "Волгоградмебель"</t>
  </si>
  <si>
    <t>ПС "Развилка-1", ф. 10 кВ №14,21</t>
  </si>
  <si>
    <t>Электропориемники потребителя</t>
  </si>
  <si>
    <t>ИТОГО ОАО "Волгоградмебель":</t>
  </si>
  <si>
    <t>АО "Волжский Оргсинтез"</t>
  </si>
  <si>
    <t>ПС "Метионин-1"</t>
  </si>
  <si>
    <t>Цеха №№ 1, 3, 20, 22, 26, 95</t>
  </si>
  <si>
    <t>ПС "Метионин-2"</t>
  </si>
  <si>
    <t>ИТОГО АО "Волжский Оргсинтез":</t>
  </si>
  <si>
    <t>ООО "Волжское Полесье-энерго"</t>
  </si>
  <si>
    <t>ПС "Гидролизная"</t>
  </si>
  <si>
    <t>ф. 6 кВ №29</t>
  </si>
  <si>
    <t>до 5 мин</t>
  </si>
  <si>
    <t>АО "ВМЭС"</t>
  </si>
  <si>
    <t>ф. 6 кВ №8</t>
  </si>
  <si>
    <t>ф. 6 кВ №21</t>
  </si>
  <si>
    <t>ООО "Рента-М"</t>
  </si>
  <si>
    <t>ф. 6 кВ №49</t>
  </si>
  <si>
    <t>ООО "Меридиан"</t>
  </si>
  <si>
    <t>ф. 6 кВ №24</t>
  </si>
  <si>
    <t>ООО "Волма"</t>
  </si>
  <si>
    <t>ф. 6 кВ №7</t>
  </si>
  <si>
    <t>ф. 6 кВ №4</t>
  </si>
  <si>
    <t>ф. 6 кВ №40</t>
  </si>
  <si>
    <t>ООО "Большие возможности"</t>
  </si>
  <si>
    <t>ф. 6 кВ №36</t>
  </si>
  <si>
    <t>ИП Мазин Виктор Сергеевич</t>
  </si>
  <si>
    <t>ф. 6 кВ №52</t>
  </si>
  <si>
    <t>ООО "Агромельпродукт"</t>
  </si>
  <si>
    <t>ф. 6 кВ №23</t>
  </si>
  <si>
    <t>ф. 6 кВ №34</t>
  </si>
  <si>
    <t>АО "ВОЭ"</t>
  </si>
  <si>
    <t>ПС "Лесная "</t>
  </si>
  <si>
    <t>ф. 10кВ №5</t>
  </si>
  <si>
    <t>ф. 10кВ №3</t>
  </si>
  <si>
    <t>ИТОГО АО "Волгоградоблэлектро":</t>
  </si>
  <si>
    <t>АО "Волтайр-Пром"</t>
  </si>
  <si>
    <t>ПС "Азотная"</t>
  </si>
  <si>
    <t>яч. 6 кВ № 13</t>
  </si>
  <si>
    <t>ОП ООО "ВОЛЖСКИЙ МЕТАНОЛ"</t>
  </si>
  <si>
    <t>яч. 6 кВ № 28</t>
  </si>
  <si>
    <t>ООО "ВОЛЖСКИЙ МЕТАНОЛ"</t>
  </si>
  <si>
    <t xml:space="preserve">ПС "Азотная" </t>
  </si>
  <si>
    <t>яч. 6 кВ № 24</t>
  </si>
  <si>
    <t>ООО "Веста"</t>
  </si>
  <si>
    <t>яч. 6 кВ №20,22</t>
  </si>
  <si>
    <t>АО "ТЕКСКОР"</t>
  </si>
  <si>
    <t xml:space="preserve">ПС "Волокно" </t>
  </si>
  <si>
    <t>яч. 6 кВ № 12</t>
  </si>
  <si>
    <t>яч. 6 кВ № 32</t>
  </si>
  <si>
    <t>яч. 6 кВ № 64</t>
  </si>
  <si>
    <t>АО "ВРТ"</t>
  </si>
  <si>
    <t>яч. 6 кВ № 19</t>
  </si>
  <si>
    <t>яч. 6 кВ № 58</t>
  </si>
  <si>
    <t>ООО "Производственная компания "ДИА"</t>
  </si>
  <si>
    <t>ПС "Латекс"</t>
  </si>
  <si>
    <t>яч. 6 кВ № 67</t>
  </si>
  <si>
    <t>ОВБ ООО "ВОЛЖСКИЙ МЕТАНОЛ"</t>
  </si>
  <si>
    <t>ПС "Волокно"</t>
  </si>
  <si>
    <t>яч. 6 кВ№ 70</t>
  </si>
  <si>
    <t>ОП  АО "ТЕКСКОР"</t>
  </si>
  <si>
    <t>ЗАО "ВРШРЗ"</t>
  </si>
  <si>
    <t>яч. 6 кВ № 53</t>
  </si>
  <si>
    <t>ООО "Праксайр-Волгоград"</t>
  </si>
  <si>
    <t>яч. 6 кВ. №64</t>
  </si>
  <si>
    <t>ИТОГО ООО "Центрэнерго":</t>
  </si>
  <si>
    <t>ООО "Овощевод"</t>
  </si>
  <si>
    <t>ПС Овощевод</t>
  </si>
  <si>
    <t>РП-2 ф. 13</t>
  </si>
  <si>
    <t xml:space="preserve">от 5 до 20 мин    </t>
  </si>
  <si>
    <t>РП-2 ф. 15</t>
  </si>
  <si>
    <t>РП-2 ф. 16</t>
  </si>
  <si>
    <t>РП-2 ф. 17</t>
  </si>
  <si>
    <t>РП-2 ф. 18</t>
  </si>
  <si>
    <t>РП-2 ф. 20</t>
  </si>
  <si>
    <t>ИТОГО ООО "Овощевод":</t>
  </si>
  <si>
    <t>ОАО "РЖД" Волгоградская дистанция электроснабжения</t>
  </si>
  <si>
    <t>ПС "Сарепта-1"</t>
  </si>
  <si>
    <t>ф. 10 кВ №11</t>
  </si>
  <si>
    <t>ДУ</t>
  </si>
  <si>
    <t>ППА "Южная"</t>
  </si>
  <si>
    <t>ф. 6 кВ Пропарка-2</t>
  </si>
  <si>
    <t>ИТОГО ОАО "РЖД" Волгоградская дистанция электроснабжения:</t>
  </si>
  <si>
    <t>Филиал АО "Транснефть-Приволга"  Волгоградское РНУ</t>
  </si>
  <si>
    <t>ПС "Кузьмичи",
яч. 6 кВ №10,18,14,19</t>
  </si>
  <si>
    <t>Оборудование
НПС "Кузьмичи"</t>
  </si>
  <si>
    <t>ПС "Тингута",
яч. 6 кВ №17,24</t>
  </si>
  <si>
    <t>Оборудование
НПС "Тингута"</t>
  </si>
  <si>
    <t xml:space="preserve"> ПС "Зензеватка",
яч. 6 кВ №11,23</t>
  </si>
  <si>
    <t>Оборудование
НПС "Зензеватка"</t>
  </si>
  <si>
    <t>ИТОГО Филиал АО "Транснефть-Приволга"  Волгоградское РНУ:</t>
  </si>
  <si>
    <t>ООО "Каргилл Новоаннинский"</t>
  </si>
  <si>
    <t>ПС Каргилл Новоаннинский</t>
  </si>
  <si>
    <t>яч. 10 кВ К01, К08</t>
  </si>
  <si>
    <t>ИТОГО ООО "Каргилл Новоаннинский":</t>
  </si>
  <si>
    <t>ООО "Камышинский Текстиль"</t>
  </si>
  <si>
    <t>ПС "ХБК"</t>
  </si>
  <si>
    <t>ф. 10 кВ  №9,19,37,39</t>
  </si>
  <si>
    <t>ПАО "Курганмашзавод"</t>
  </si>
  <si>
    <t>ПС "ВГТЗ-3", яч.6 кВ
№6, 9</t>
  </si>
  <si>
    <t>ИТОГО ПАО "Курганмашзавод":</t>
  </si>
  <si>
    <t>ООО "ВМК "ВгТЗ"</t>
  </si>
  <si>
    <t>ПС "ВГТЗ-1", яч. 6 кВ №41,42</t>
  </si>
  <si>
    <t>ИТОГО ООО "ВМК "ВгТЗ"</t>
  </si>
  <si>
    <t xml:space="preserve">ГПП </t>
  </si>
  <si>
    <t>ф.10 кВ 36</t>
  </si>
  <si>
    <t>ЦРП-1</t>
  </si>
  <si>
    <t>ф.10 кВ 27</t>
  </si>
  <si>
    <t>ГПП</t>
  </si>
  <si>
    <t>ф.10 кВ 19, 22</t>
  </si>
  <si>
    <t>КП-5</t>
  </si>
  <si>
    <t>ф.10 кВ 33, 34</t>
  </si>
  <si>
    <t>ф.10 кВ 29</t>
  </si>
  <si>
    <t>КП-2</t>
  </si>
  <si>
    <t>ф.10 кВ 19/21, 20/22</t>
  </si>
  <si>
    <t>ИТОГО ООО "Промышленные технологии":</t>
  </si>
  <si>
    <t>ОАО "Зензеватский элеватор"</t>
  </si>
  <si>
    <t xml:space="preserve">ПС "Ольховка" </t>
  </si>
  <si>
    <t>ф. 10 кВ №9</t>
  </si>
  <si>
    <t>ФГБУ "Главное бассейновое управление по рыболовству и сохранению водных биологических ресурсов.</t>
  </si>
  <si>
    <t xml:space="preserve">ПС "Островская" </t>
  </si>
  <si>
    <t>ф. 10 кВ №12</t>
  </si>
  <si>
    <t>ООО "Пульсар", СОНТ «Нефтяник 4", ООО "Актив-К", ООО "Нефтянник"</t>
  </si>
  <si>
    <t xml:space="preserve">ПС "Северная" </t>
  </si>
  <si>
    <t>ф. 10 кВ №16</t>
  </si>
  <si>
    <t>ООО "Камышинский крановый завод"</t>
  </si>
  <si>
    <t xml:space="preserve">ПС "Крановая" </t>
  </si>
  <si>
    <t>ф. 10 кВ №3,4,5, 7,8,18</t>
  </si>
  <si>
    <t>ООО «ЭЛЕВАТОР СЕРВИС", ООО "Мальт 2001"</t>
  </si>
  <si>
    <t>ПС "Дар-Гора"</t>
  </si>
  <si>
    <t>ф. 6 кВ №29, 38</t>
  </si>
  <si>
    <t xml:space="preserve">от 20 до 60 мин                   </t>
  </si>
  <si>
    <t>ООО "АлПласт", ООО "ППЦ Крук КК", ИП Елисеев Александр Владимирович, ООО "Медэкопром"</t>
  </si>
  <si>
    <t xml:space="preserve">ПС "Сарепта-1" </t>
  </si>
  <si>
    <t>В.ВЛ Вторчермет-1 (Т-1 ПС Вторчермет), или  В.ВЛ Вторчермет-2 (Т-2 ПС Вторчермет)</t>
  </si>
  <si>
    <t>ОАО "Волгоградагропромдорстрой"</t>
  </si>
  <si>
    <t xml:space="preserve">ПС "Гумрак" </t>
  </si>
  <si>
    <t xml:space="preserve">ф. 6 кВ №12 </t>
  </si>
  <si>
    <t>ООО "Руслогос"</t>
  </si>
  <si>
    <t xml:space="preserve">ПС "Моторная" </t>
  </si>
  <si>
    <t>ф. 6 кВ №3,4</t>
  </si>
  <si>
    <t>ООО "Концерн "Премиум Капитал"</t>
  </si>
  <si>
    <t>ПС "Моторная"</t>
  </si>
  <si>
    <t>ф. 6 кВ №2,9</t>
  </si>
  <si>
    <t xml:space="preserve"> ООО "ПК "Снежинка"</t>
  </si>
  <si>
    <t xml:space="preserve">ПС "Разгуляевская" </t>
  </si>
  <si>
    <t>ОАО  «Нижневолжскспецстрой", ООО "Ласточка"</t>
  </si>
  <si>
    <t>ф. 6 кВ №3</t>
  </si>
  <si>
    <t>ООО «ХОБЭКС"</t>
  </si>
  <si>
    <t xml:space="preserve">ПС "Дзержинская" </t>
  </si>
  <si>
    <t>ф. 6 кВ № 18</t>
  </si>
  <si>
    <t>ООО "ВИТА-РИЭЛТИ"</t>
  </si>
  <si>
    <t>ф. 6 кВ № 2</t>
  </si>
  <si>
    <t xml:space="preserve">ОАО "Волгомясомолторг" </t>
  </si>
  <si>
    <t xml:space="preserve">ПС"Сибирь-Гора" </t>
  </si>
  <si>
    <t>ф. 6 кВ №20</t>
  </si>
  <si>
    <t>ОАО "Волгогазоаппарат"</t>
  </si>
  <si>
    <t>ПС "Сибирь-Гора"</t>
  </si>
  <si>
    <t>ф. 6 кВ №6,11</t>
  </si>
  <si>
    <t>ОАО "ПК "Ахтуба</t>
  </si>
  <si>
    <t xml:space="preserve">ПС "Пионерская" </t>
  </si>
  <si>
    <t>ф. 6 кВ №18</t>
  </si>
  <si>
    <t>ООО "Империя", ГК "Магистраль"</t>
  </si>
  <si>
    <t>ПС "Курганная"</t>
  </si>
  <si>
    <t>ф. 6 кВ №15</t>
  </si>
  <si>
    <t>ООО "Энергопром ГРУПП", ПАО "ВымпелКом" Волгоградский филиал, ООО "АЗС "ВТК", СНТ "40 лет Октября", ООО "Единство",  ООО «Газэнергосеть Поволжье", ООО "Газонефтепродукт сеть", СНТ "Нормаль", ООО "Сити-Экспресс Волгоград", ООО "РОСТРА-ЭКО"</t>
  </si>
  <si>
    <t>ПС "Молзавод"</t>
  </si>
  <si>
    <t>ф. 10 кВ №27</t>
  </si>
  <si>
    <t>ООО "Нижневолжскстройсервис"</t>
  </si>
  <si>
    <t>ПС" Садовая"</t>
  </si>
  <si>
    <t>ф. 6 кВ №16</t>
  </si>
  <si>
    <t xml:space="preserve">от 5 до 20 мин                   </t>
  </si>
  <si>
    <t>НПО "ОРТЕХ-ЖКХ"</t>
  </si>
  <si>
    <t>СНТ "Строитель"</t>
  </si>
  <si>
    <t>ПС "Зеленая"</t>
  </si>
  <si>
    <t>ф.6 кВ №11</t>
  </si>
  <si>
    <t xml:space="preserve">ООО "СП"Ахтуба", ООО "Волтайрэкстрамед" </t>
  </si>
  <si>
    <t>ф.6 кВ №14</t>
  </si>
  <si>
    <t>СНТ "Вишневый сад"</t>
  </si>
  <si>
    <t xml:space="preserve">ПС" Зеленая" </t>
  </si>
  <si>
    <t>ф.6 кВ №13</t>
  </si>
  <si>
    <t xml:space="preserve">ИП Агеев А.Г. </t>
  </si>
  <si>
    <t>ф.6 кВ №19</t>
  </si>
  <si>
    <t xml:space="preserve">ООО "ВЗРО" </t>
  </si>
  <si>
    <t xml:space="preserve">ПС "Городская-1" </t>
  </si>
  <si>
    <t>ф. 6 кВ №41</t>
  </si>
  <si>
    <t>ООО ПТП "Поршень"</t>
  </si>
  <si>
    <t>ПС"Городская-1"</t>
  </si>
  <si>
    <t>ф. 6 кВ №42</t>
  </si>
  <si>
    <t>ООО "ВОЛГАБАС"</t>
  </si>
  <si>
    <t>ПС"Городская-2"</t>
  </si>
  <si>
    <t>ф.10 кВ №1</t>
  </si>
  <si>
    <t>ООО "ВОЛГАЦЕНТР"</t>
  </si>
  <si>
    <t>ПС "Городская-2"</t>
  </si>
  <si>
    <t>СНТ "Тюльпан"</t>
  </si>
  <si>
    <t>ПС"Ахтуба"</t>
  </si>
  <si>
    <t>ф.6 кВ №2,30</t>
  </si>
  <si>
    <t>ИТОГО ПАО "Волгоградэнергосбыт":</t>
  </si>
  <si>
    <t>ООО ВГМЗ «Сарепта"</t>
  </si>
  <si>
    <t>ПС "Канатная"</t>
  </si>
  <si>
    <t>ф.  10 кВ №9</t>
  </si>
  <si>
    <t>ИТОГО ООО ВГМЗ "Сарепта":</t>
  </si>
  <si>
    <t>ООО "Лайн Пласт"</t>
  </si>
  <si>
    <t>ф. 10 кВ №19</t>
  </si>
  <si>
    <t>ИТОГО ООО "Лайн Пласт":</t>
  </si>
  <si>
    <t>ЗАО "НПО "Ахтуба"</t>
  </si>
  <si>
    <t>ПС "Ахтуба"</t>
  </si>
  <si>
    <t>ф. 6 кВ № 9</t>
  </si>
  <si>
    <t>ИТОГО ЗАО "НПО "Ахтуба":</t>
  </si>
  <si>
    <t>ЗАО Птицефабрика "Волжская"</t>
  </si>
  <si>
    <t>ПС "Колобовка", ф.10 кВ №5</t>
  </si>
  <si>
    <t>ф. 6 кВ №27</t>
  </si>
  <si>
    <t>ИТОГО ЗАО Птицефабрика "Волжская":</t>
  </si>
  <si>
    <t>ЗАО "Среднеахтубинский КСМ и К"</t>
  </si>
  <si>
    <t>ф.6 кВ №7</t>
  </si>
  <si>
    <t>ИТОГО ЗАО "Среднеахтубинский КСМ и К":</t>
  </si>
  <si>
    <t>ОАО "Вязовское хлебоприемное предприятие"</t>
  </si>
  <si>
    <t xml:space="preserve">ПС "Вязовка" </t>
  </si>
  <si>
    <t>ф. 10 кВ №7</t>
  </si>
  <si>
    <t>ИТОГО ОАО "Вязовское хлебоприемное предприятие":</t>
  </si>
  <si>
    <t xml:space="preserve">ПС "Металлоконструкция" </t>
  </si>
  <si>
    <t xml:space="preserve">от 5 до 20 мин  </t>
  </si>
  <si>
    <t>ИТОГО ООО "ВОЛГАЭНЕРГОСЕТЬ":</t>
  </si>
  <si>
    <t>ОАО "Промстройконструкция"</t>
  </si>
  <si>
    <t xml:space="preserve">ПС "Строительная" </t>
  </si>
  <si>
    <t>ф.  10 кВ №1</t>
  </si>
  <si>
    <t>ИТОГО ОАО "Промстройконструкция":</t>
  </si>
  <si>
    <t>ООО "Донской электрометаллургический завод"</t>
  </si>
  <si>
    <t>ПС  "Заводская"</t>
  </si>
  <si>
    <t>ф.  6 кВ 103, 105, 107, 111, 301, 304, 305, 306, 307, 316</t>
  </si>
  <si>
    <t>ИТОГО ООО "Донской электрометаллургический завод":</t>
  </si>
  <si>
    <t>ЗАО "ПО ЗСК"</t>
  </si>
  <si>
    <t>ПС  "Разгуляевская" ф.  6 кВ 9, 40, 46</t>
  </si>
  <si>
    <t>ЗАО "ПО ЗСК":</t>
  </si>
  <si>
    <t>ООО "Аргус"</t>
  </si>
  <si>
    <t>ПС "Олимпийская"</t>
  </si>
  <si>
    <t>ф. 6 кВ №18, 57</t>
  </si>
  <si>
    <t>ООО "Аргус":</t>
  </si>
  <si>
    <t>АО "Торговый центр"</t>
  </si>
  <si>
    <t>ПС  "Советская" ф.  6 кВ 5Б, 10Б</t>
  </si>
  <si>
    <t>АО "Торговый центр":</t>
  </si>
  <si>
    <t>ООО "ПЛАЗА"</t>
  </si>
  <si>
    <t>ПС  "ТДН" ф.  6 кВ 10, 60</t>
  </si>
  <si>
    <t>ООО "ПЛАЗА":</t>
  </si>
  <si>
    <t>ООО "Лента" ТК-32</t>
  </si>
  <si>
    <t>ПС  "Развилка-2" ф. 10 кВ 15, 26</t>
  </si>
  <si>
    <t>ООО "Лента" ТК-32:</t>
  </si>
  <si>
    <t>ИТОГО:</t>
  </si>
  <si>
    <r>
  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</t>
    </r>
    <r>
      <rPr>
        <sz val="11"/>
        <rFont val="Calibri"/>
        <family val="2"/>
        <charset val="204"/>
      </rPr>
      <t>-22,1</t>
    </r>
    <r>
      <rPr>
        <sz val="11"/>
        <color theme="1"/>
        <rFont val="Calibri"/>
        <family val="2"/>
        <charset val="204"/>
        <scheme val="minor"/>
      </rPr>
      <t>°С).</t>
    </r>
  </si>
  <si>
    <t xml:space="preserve">Первый заместитель директора - Главный инженер 
филиала ПАО "Россети Юг"- "Волгоградэнерго      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</si>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</sst>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0_)"/>
    <numFmt numFmtId="166" formatCode="_-* #,##0.0_р_._-;\-* #,##0.0_р_._-;_-* &quot;-&quot;??_р_._-;_-@_-"/>
    <numFmt numFmtId="167" formatCode="0.000"/>
    <numFmt numFmtId="168" formatCode="_-* #,##0.000\ _₽_-;\-* #,##0.000\ _₽_-;_-* &quot;-&quot;???\ _₽_-;_-@_-"/>
  </numFmts>
  <fonts count="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8" fillId="0" borderId="0"/>
    <xf numFmtId="0" fontId="1" fillId="0" borderId="0"/>
    <xf numFmtId="0" fontId="13" fillId="0" borderId="0"/>
    <xf numFmtId="164" fontId="2" fillId="0" borderId="0" applyFont="0" applyFill="0" applyBorder="0" applyAlignment="0" applyProtection="0"/>
  </cellStyleXfs>
  <cellXfs count="149">
    <xf numFmtId="0" fontId="0" fillId="0" borderId="0" xfId="0"/>
    <xf numFmtId="0" fontId="14" fillId="0" borderId="0" xfId="0" applyFont="1" applyFill="1"/>
    <xf numFmtId="167" fontId="14" fillId="0" borderId="0" xfId="0" applyNumberFormat="1" applyFont="1" applyFill="1"/>
    <xf numFmtId="0" fontId="7" fillId="0" borderId="1" xfId="0" applyFont="1" applyFill="1" applyBorder="1" applyAlignment="1">
      <alignment horizontal="center" vertical="center"/>
    </xf>
    <xf numFmtId="0" fontId="11" fillId="0" borderId="0" xfId="0" applyFont="1" applyFill="1" applyAlignment="1"/>
    <xf numFmtId="0" fontId="0" fillId="0" borderId="0" xfId="0" applyFont="1" applyFill="1"/>
    <xf numFmtId="0" fontId="6" fillId="0" borderId="0" xfId="1" applyFont="1" applyFill="1" applyBorder="1" applyAlignment="1">
      <alignment horizontal="center" vertical="center" wrapText="1"/>
    </xf>
    <xf numFmtId="166" fontId="7" fillId="0" borderId="0" xfId="9" applyNumberFormat="1" applyFont="1" applyFill="1" applyBorder="1" applyAlignment="1">
      <alignment horizontal="center" vertical="center"/>
    </xf>
    <xf numFmtId="0" fontId="6" fillId="0" borderId="0" xfId="1" applyFont="1" applyFill="1"/>
    <xf numFmtId="0" fontId="5" fillId="0" borderId="1" xfId="1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/>
    <xf numFmtId="0" fontId="0" fillId="0" borderId="0" xfId="0" applyFont="1" applyFill="1" applyBorder="1"/>
    <xf numFmtId="2" fontId="14" fillId="0" borderId="0" xfId="0" applyNumberFormat="1" applyFont="1" applyFill="1"/>
    <xf numFmtId="43" fontId="14" fillId="0" borderId="0" xfId="0" applyNumberFormat="1" applyFont="1" applyFill="1"/>
    <xf numFmtId="2" fontId="15" fillId="0" borderId="0" xfId="0" applyNumberFormat="1" applyFont="1" applyFill="1"/>
    <xf numFmtId="0" fontId="5" fillId="0" borderId="0" xfId="1" applyNumberFormat="1" applyFont="1" applyFill="1" applyBorder="1" applyAlignment="1">
      <alignment horizontal="center" vertical="center" wrapText="1"/>
    </xf>
    <xf numFmtId="0" fontId="14" fillId="0" borderId="0" xfId="0" applyFont="1" applyFill="1" applyBorder="1"/>
    <xf numFmtId="2" fontId="4" fillId="0" borderId="0" xfId="9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 applyProtection="1">
      <alignment horizontal="center" vertical="center"/>
    </xf>
    <xf numFmtId="2" fontId="14" fillId="0" borderId="0" xfId="0" applyNumberFormat="1" applyFont="1" applyFill="1" applyBorder="1" applyAlignment="1">
      <alignment horizontal="left" vertical="center"/>
    </xf>
    <xf numFmtId="0" fontId="0" fillId="0" borderId="0" xfId="0" quotePrefix="1" applyFont="1" applyFill="1" applyAlignment="1">
      <alignment wrapText="1"/>
    </xf>
    <xf numFmtId="43" fontId="14" fillId="0" borderId="0" xfId="0" applyNumberFormat="1" applyFont="1" applyFill="1" applyBorder="1"/>
    <xf numFmtId="0" fontId="6" fillId="0" borderId="3" xfId="1" applyFont="1" applyFill="1" applyBorder="1" applyAlignment="1" applyProtection="1">
      <alignment horizontal="center" vertical="center"/>
    </xf>
    <xf numFmtId="2" fontId="4" fillId="0" borderId="3" xfId="9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16" fillId="0" borderId="0" xfId="0" applyFont="1" applyFill="1"/>
    <xf numFmtId="43" fontId="0" fillId="0" borderId="0" xfId="0" applyNumberFormat="1" applyFont="1" applyFill="1"/>
    <xf numFmtId="0" fontId="7" fillId="0" borderId="1" xfId="0" applyFont="1" applyFill="1" applyBorder="1" applyAlignment="1">
      <alignment horizontal="left" vertical="center" wrapText="1"/>
    </xf>
    <xf numFmtId="0" fontId="17" fillId="0" borderId="0" xfId="0" applyFont="1" applyFill="1"/>
    <xf numFmtId="0" fontId="6" fillId="0" borderId="0" xfId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168" fontId="0" fillId="0" borderId="0" xfId="0" applyNumberFormat="1" applyFont="1" applyFill="1"/>
    <xf numFmtId="43" fontId="6" fillId="0" borderId="0" xfId="1" applyNumberFormat="1" applyFont="1" applyFill="1"/>
    <xf numFmtId="164" fontId="6" fillId="0" borderId="0" xfId="1" applyNumberFormat="1" applyFont="1" applyFill="1" applyBorder="1" applyAlignment="1" applyProtection="1">
      <alignment horizontal="center" vertical="center"/>
    </xf>
    <xf numFmtId="165" fontId="6" fillId="0" borderId="1" xfId="0" applyNumberFormat="1" applyFont="1" applyFill="1" applyBorder="1" applyAlignment="1" applyProtection="1">
      <alignment horizontal="center" vertical="center" wrapText="1"/>
    </xf>
    <xf numFmtId="164" fontId="6" fillId="0" borderId="1" xfId="1" applyNumberFormat="1" applyFont="1" applyFill="1" applyBorder="1" applyAlignment="1" applyProtection="1">
      <alignment horizontal="center" vertical="center"/>
    </xf>
    <xf numFmtId="164" fontId="4" fillId="0" borderId="1" xfId="9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wrapText="1"/>
    </xf>
    <xf numFmtId="164" fontId="7" fillId="0" borderId="1" xfId="8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quotePrefix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2" fontId="4" fillId="0" borderId="1" xfId="9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5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4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15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6" fillId="0" borderId="4" xfId="1" applyFont="1" applyFill="1" applyBorder="1" applyAlignment="1" applyProtection="1">
      <alignment horizontal="center" vertical="center" wrapText="1"/>
    </xf>
    <xf numFmtId="0" fontId="6" fillId="0" borderId="15" xfId="1" applyFont="1" applyFill="1" applyBorder="1" applyAlignment="1" applyProtection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right"/>
    </xf>
    <xf numFmtId="0" fontId="10" fillId="0" borderId="0" xfId="1" applyFont="1" applyFill="1" applyBorder="1" applyAlignment="1">
      <alignment horizontal="center" vertical="center"/>
    </xf>
    <xf numFmtId="0" fontId="10" fillId="0" borderId="0" xfId="1" applyFont="1" applyFill="1" applyAlignment="1" applyProtection="1">
      <alignment horizontal="center" vertical="center" wrapText="1"/>
    </xf>
    <xf numFmtId="0" fontId="10" fillId="0" borderId="0" xfId="1" applyFont="1" applyFill="1" applyAlignment="1" applyProtection="1">
      <alignment horizontal="center" vertical="center"/>
    </xf>
    <xf numFmtId="0" fontId="4" fillId="0" borderId="4" xfId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 applyProtection="1">
      <alignment horizontal="center" vertical="center" wrapText="1"/>
    </xf>
    <xf numFmtId="0" fontId="5" fillId="0" borderId="15" xfId="1" applyFont="1" applyFill="1" applyBorder="1" applyAlignment="1" applyProtection="1">
      <alignment horizontal="center" vertical="center" wrapText="1"/>
    </xf>
    <xf numFmtId="0" fontId="5" fillId="0" borderId="2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6" fillId="0" borderId="1" xfId="1" applyFont="1" applyFill="1" applyBorder="1" applyAlignment="1" applyProtection="1">
      <alignment horizontal="center" vertical="center" wrapText="1"/>
    </xf>
    <xf numFmtId="164" fontId="14" fillId="0" borderId="4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6" fillId="0" borderId="15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</cellXfs>
  <cellStyles count="10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3" xfId="6" xr:uid="{00000000-0005-0000-0000-000006000000}"/>
    <cellStyle name="Обычный 4" xfId="7" xr:uid="{00000000-0005-0000-0000-000007000000}"/>
    <cellStyle name="Обычный 5" xfId="8" xr:uid="{00000000-0005-0000-0000-000008000000}"/>
    <cellStyle name="Финансовый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104776</xdr:rowOff>
    </xdr:from>
    <xdr:to>
      <xdr:col>2</xdr:col>
      <xdr:colOff>1026584</xdr:colOff>
      <xdr:row>9</xdr:row>
      <xdr:rowOff>100854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26A523C-22BE-41E9-8158-6D9975C54716}"/>
            </a:ext>
          </a:extLst>
        </xdr:cNvPr>
        <xdr:cNvSpPr txBox="1"/>
      </xdr:nvSpPr>
      <xdr:spPr>
        <a:xfrm>
          <a:off x="47625" y="295276"/>
          <a:ext cx="2894542" cy="1520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endParaRPr lang="en-US" sz="1100" b="0" i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"_____"_______________2022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4</xdr:col>
      <xdr:colOff>159684</xdr:colOff>
      <xdr:row>1</xdr:row>
      <xdr:rowOff>114299</xdr:rowOff>
    </xdr:from>
    <xdr:to>
      <xdr:col>7</xdr:col>
      <xdr:colOff>587375</xdr:colOff>
      <xdr:row>7</xdr:row>
      <xdr:rowOff>169332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6117A5E-014C-421E-A0CF-DB848EAB0A60}"/>
            </a:ext>
          </a:extLst>
        </xdr:cNvPr>
        <xdr:cNvSpPr txBox="1"/>
      </xdr:nvSpPr>
      <xdr:spPr>
        <a:xfrm>
          <a:off x="4509434" y="304799"/>
          <a:ext cx="3232274" cy="1198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Филиала АО "СО ЕЭС"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"____"_______________2022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9</xdr:col>
      <xdr:colOff>543018</xdr:colOff>
      <xdr:row>1</xdr:row>
      <xdr:rowOff>17462</xdr:rowOff>
    </xdr:from>
    <xdr:to>
      <xdr:col>15</xdr:col>
      <xdr:colOff>611281</xdr:colOff>
      <xdr:row>6</xdr:row>
      <xdr:rowOff>179917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76FBB47-6475-422D-8DA2-771D6B15F211}"/>
            </a:ext>
          </a:extLst>
        </xdr:cNvPr>
        <xdr:cNvSpPr txBox="1"/>
      </xdr:nvSpPr>
      <xdr:spPr>
        <a:xfrm>
          <a:off x="8903851" y="207962"/>
          <a:ext cx="4047597" cy="1114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филиала ПАО "Россети Юг" - "Волгоградэнерго"</a:t>
          </a:r>
        </a:p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2022 г. </a:t>
          </a:r>
        </a:p>
      </xdr:txBody>
    </xdr:sp>
    <xdr:clientData/>
  </xdr:twoCellAnchor>
  <xdr:twoCellAnchor editAs="oneCell">
    <xdr:from>
      <xdr:col>0</xdr:col>
      <xdr:colOff>0</xdr:colOff>
      <xdr:row>417</xdr:row>
      <xdr:rowOff>85725</xdr:rowOff>
    </xdr:from>
    <xdr:to>
      <xdr:col>15</xdr:col>
      <xdr:colOff>666750</xdr:colOff>
      <xdr:row>419</xdr:row>
      <xdr:rowOff>161925</xdr:rowOff>
    </xdr:to>
    <xdr:pic>
      <xdr:nvPicPr>
        <xdr:cNvPr id="27994" name="Рисунок 23">
          <a:extLst>
            <a:ext uri="{FF2B5EF4-FFF2-40B4-BE49-F238E27FC236}">
              <a16:creationId xmlns:a16="http://schemas.microsoft.com/office/drawing/2014/main" id="{50AA9EE6-E3E3-C058-A625-625B73292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270050"/>
          <a:ext cx="12992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38100</xdr:colOff>
      <xdr:row>41</xdr:row>
      <xdr:rowOff>9525</xdr:rowOff>
    </xdr:to>
    <xdr:pic>
      <xdr:nvPicPr>
        <xdr:cNvPr id="27995" name="Рисунок 3">
          <a:extLst>
            <a:ext uri="{FF2B5EF4-FFF2-40B4-BE49-F238E27FC236}">
              <a16:creationId xmlns:a16="http://schemas.microsoft.com/office/drawing/2014/main" id="{57C98596-4968-63A2-3355-F67B03EE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39725" cy="1042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73"/>
  <sheetViews>
    <sheetView tabSelected="1" view="pageBreakPreview" topLeftCell="A400" zoomScale="85" zoomScaleNormal="90" zoomScaleSheetLayoutView="85" workbookViewId="0">
      <selection activeCell="F423" sqref="F423"/>
    </sheetView>
  </sheetViews>
  <sheetFormatPr defaultRowHeight="15"/>
  <cols>
    <col min="1" max="1" width="4.140625" style="5" customWidth="1"/>
    <col min="2" max="2" width="24.5703125" style="5" customWidth="1"/>
    <col min="3" max="3" width="21.140625" style="5" customWidth="1"/>
    <col min="4" max="4" width="15.42578125" style="5" customWidth="1"/>
    <col min="5" max="5" width="14.85546875" style="5" customWidth="1"/>
    <col min="6" max="6" width="17.7109375" style="5" customWidth="1"/>
    <col min="7" max="7" width="9.28515625" style="5" customWidth="1"/>
    <col min="8" max="11" width="9" style="5" customWidth="1"/>
    <col min="12" max="12" width="10.85546875" style="5" customWidth="1"/>
    <col min="13" max="13" width="10" style="5" customWidth="1"/>
    <col min="14" max="14" width="10.85546875" style="5" customWidth="1"/>
    <col min="15" max="15" width="10" style="5" customWidth="1"/>
    <col min="16" max="16" width="10.140625" style="1" customWidth="1"/>
    <col min="17" max="17" width="10.5703125" style="5" bestFit="1" customWidth="1"/>
    <col min="18" max="18" width="13.5703125" style="5" customWidth="1"/>
    <col min="19" max="19" width="15.140625" style="5" customWidth="1"/>
    <col min="20" max="24" width="9.140625" style="5" customWidth="1"/>
    <col min="25" max="25" width="48.28515625" style="5" customWidth="1"/>
    <col min="26" max="33" width="9.140625" style="5" customWidth="1"/>
    <col min="34" max="16384" width="9.140625" style="5"/>
  </cols>
  <sheetData>
    <row r="1" spans="1:16">
      <c r="A1" s="6"/>
      <c r="B1" s="6"/>
      <c r="C1" s="6"/>
      <c r="D1" s="6"/>
      <c r="E1" s="6"/>
      <c r="F1" s="6"/>
      <c r="G1" s="7"/>
      <c r="H1" s="7"/>
      <c r="I1" s="7"/>
      <c r="J1" s="7"/>
      <c r="K1" s="7"/>
      <c r="L1" s="7"/>
      <c r="N1" s="128"/>
      <c r="O1" s="128"/>
      <c r="P1" s="128"/>
    </row>
    <row r="2" spans="1:16">
      <c r="A2" s="6"/>
      <c r="B2" s="6"/>
      <c r="C2" s="6"/>
      <c r="D2" s="6"/>
      <c r="E2" s="6"/>
      <c r="F2" s="6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>
      <c r="A3" s="6"/>
      <c r="B3" s="6"/>
      <c r="C3" s="6"/>
      <c r="D3" s="6"/>
      <c r="E3" s="6"/>
      <c r="F3" s="6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>
      <c r="A4" s="6"/>
      <c r="B4" s="6"/>
      <c r="C4" s="6"/>
      <c r="D4" s="6"/>
      <c r="E4" s="6"/>
      <c r="F4" s="6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6">
      <c r="A5" s="6"/>
      <c r="B5" s="6"/>
      <c r="C5" s="6"/>
      <c r="D5" s="6"/>
      <c r="E5" s="6"/>
      <c r="F5" s="6"/>
      <c r="G5" s="7"/>
      <c r="H5" s="7"/>
      <c r="I5" s="7"/>
      <c r="J5" s="7"/>
      <c r="K5" s="7"/>
      <c r="L5" s="7"/>
      <c r="M5" s="7"/>
      <c r="N5" s="7"/>
      <c r="O5" s="7"/>
      <c r="P5" s="7"/>
    </row>
    <row r="6" spans="1:16">
      <c r="A6" s="6"/>
      <c r="B6" s="6"/>
      <c r="C6" s="6"/>
      <c r="D6" s="6"/>
      <c r="E6" s="6"/>
      <c r="F6" s="6"/>
      <c r="G6" s="7"/>
      <c r="H6" s="7"/>
      <c r="I6" s="7"/>
      <c r="J6" s="7"/>
      <c r="K6" s="7"/>
      <c r="L6" s="7"/>
      <c r="M6" s="7"/>
      <c r="N6" s="7"/>
      <c r="O6" s="7"/>
      <c r="P6" s="7"/>
    </row>
    <row r="7" spans="1:16">
      <c r="A7" s="6"/>
      <c r="B7" s="6"/>
      <c r="C7" s="6"/>
      <c r="D7" s="6"/>
      <c r="E7" s="6"/>
      <c r="F7" s="6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>
      <c r="A8" s="6"/>
      <c r="B8" s="6"/>
      <c r="C8" s="6"/>
      <c r="D8" s="6"/>
      <c r="E8" s="6"/>
      <c r="F8" s="6"/>
      <c r="G8" s="7"/>
      <c r="H8" s="7"/>
      <c r="I8" s="7"/>
      <c r="J8" s="7"/>
      <c r="K8" s="7"/>
      <c r="L8" s="7"/>
      <c r="M8" s="7"/>
      <c r="N8" s="7"/>
      <c r="O8" s="7"/>
      <c r="P8" s="7"/>
    </row>
    <row r="9" spans="1:16">
      <c r="A9" s="6"/>
      <c r="B9" s="6"/>
      <c r="C9" s="6"/>
      <c r="D9" s="6"/>
      <c r="E9" s="6"/>
      <c r="F9" s="6"/>
      <c r="G9" s="7"/>
      <c r="H9" s="7"/>
      <c r="I9" s="7"/>
      <c r="J9" s="7"/>
      <c r="K9" s="7"/>
      <c r="L9" s="7"/>
      <c r="M9" s="7"/>
      <c r="N9" s="7"/>
      <c r="O9" s="7"/>
      <c r="P9" s="7"/>
    </row>
    <row r="10" spans="1:16">
      <c r="A10" s="6"/>
      <c r="B10" s="6"/>
      <c r="C10" s="6"/>
      <c r="D10" s="6"/>
      <c r="E10" s="6"/>
      <c r="F10" s="6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6" ht="18.75">
      <c r="A11" s="129" t="s">
        <v>0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</row>
    <row r="12" spans="1:16" ht="44.25" customHeight="1">
      <c r="A12" s="130" t="s">
        <v>1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</row>
    <row r="13" spans="1:16">
      <c r="A13" s="8"/>
      <c r="B13" s="8"/>
      <c r="C13" s="8"/>
      <c r="D13" s="8"/>
      <c r="E13" s="8"/>
      <c r="F13" s="8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16">
      <c r="A14" s="132" t="s">
        <v>2</v>
      </c>
      <c r="B14" s="132" t="s">
        <v>3</v>
      </c>
      <c r="C14" s="132" t="s">
        <v>4</v>
      </c>
      <c r="D14" s="132" t="s">
        <v>5</v>
      </c>
      <c r="E14" s="132" t="s">
        <v>6</v>
      </c>
      <c r="F14" s="135" t="s">
        <v>7</v>
      </c>
      <c r="G14" s="138" t="s">
        <v>8</v>
      </c>
      <c r="H14" s="138"/>
      <c r="I14" s="138"/>
      <c r="J14" s="138"/>
      <c r="K14" s="138"/>
      <c r="L14" s="138"/>
      <c r="M14" s="138"/>
      <c r="N14" s="138"/>
      <c r="O14" s="138"/>
      <c r="P14" s="138"/>
    </row>
    <row r="15" spans="1:16">
      <c r="A15" s="133"/>
      <c r="B15" s="133"/>
      <c r="C15" s="133"/>
      <c r="D15" s="133"/>
      <c r="E15" s="133"/>
      <c r="F15" s="136"/>
      <c r="G15" s="138"/>
      <c r="H15" s="138"/>
      <c r="I15" s="138"/>
      <c r="J15" s="138"/>
      <c r="K15" s="138"/>
      <c r="L15" s="138"/>
      <c r="M15" s="138"/>
      <c r="N15" s="138"/>
      <c r="O15" s="138"/>
      <c r="P15" s="138"/>
    </row>
    <row r="16" spans="1:16" ht="24" customHeight="1">
      <c r="A16" s="134"/>
      <c r="B16" s="134"/>
      <c r="C16" s="134"/>
      <c r="D16" s="134"/>
      <c r="E16" s="134"/>
      <c r="F16" s="137"/>
      <c r="G16" s="72" t="s">
        <v>9</v>
      </c>
      <c r="H16" s="72" t="s">
        <v>10</v>
      </c>
      <c r="I16" s="72" t="s">
        <v>11</v>
      </c>
      <c r="J16" s="72" t="s">
        <v>12</v>
      </c>
      <c r="K16" s="72" t="s">
        <v>13</v>
      </c>
      <c r="L16" s="72" t="s">
        <v>14</v>
      </c>
      <c r="M16" s="72" t="s">
        <v>15</v>
      </c>
      <c r="N16" s="72" t="s">
        <v>16</v>
      </c>
      <c r="O16" s="72" t="s">
        <v>17</v>
      </c>
      <c r="P16" s="72" t="s">
        <v>18</v>
      </c>
    </row>
    <row r="17" spans="1:27">
      <c r="A17" s="65">
        <v>1</v>
      </c>
      <c r="B17" s="65">
        <v>2</v>
      </c>
      <c r="C17" s="65">
        <v>3</v>
      </c>
      <c r="D17" s="65">
        <v>4</v>
      </c>
      <c r="E17" s="65">
        <v>5</v>
      </c>
      <c r="F17" s="61">
        <v>6</v>
      </c>
      <c r="G17" s="19">
        <v>7</v>
      </c>
      <c r="H17" s="19">
        <v>8</v>
      </c>
      <c r="I17" s="19">
        <v>9</v>
      </c>
      <c r="J17" s="19">
        <v>10</v>
      </c>
      <c r="K17" s="19">
        <v>11</v>
      </c>
      <c r="L17" s="19">
        <v>12</v>
      </c>
      <c r="M17" s="19">
        <v>13</v>
      </c>
      <c r="N17" s="19">
        <v>14</v>
      </c>
      <c r="O17" s="19">
        <v>15</v>
      </c>
      <c r="P17" s="19">
        <v>16</v>
      </c>
    </row>
    <row r="18" spans="1:27">
      <c r="A18" s="93">
        <v>1</v>
      </c>
      <c r="B18" s="127" t="s">
        <v>19</v>
      </c>
      <c r="C18" s="69" t="s">
        <v>20</v>
      </c>
      <c r="D18" s="35" t="s">
        <v>21</v>
      </c>
      <c r="E18" s="93" t="s">
        <v>22</v>
      </c>
      <c r="F18" s="122" t="s">
        <v>23</v>
      </c>
      <c r="G18" s="36"/>
      <c r="H18" s="36"/>
      <c r="I18" s="36"/>
      <c r="J18" s="36">
        <v>0.54</v>
      </c>
      <c r="K18" s="36">
        <v>0.54</v>
      </c>
      <c r="L18" s="36">
        <v>0.54</v>
      </c>
      <c r="M18" s="36">
        <v>0.54</v>
      </c>
      <c r="N18" s="36">
        <v>0.54</v>
      </c>
      <c r="O18" s="36">
        <v>0.54</v>
      </c>
      <c r="P18" s="36">
        <v>0.54</v>
      </c>
    </row>
    <row r="19" spans="1:27">
      <c r="A19" s="94"/>
      <c r="B19" s="108"/>
      <c r="C19" s="69" t="s">
        <v>24</v>
      </c>
      <c r="D19" s="35" t="s">
        <v>25</v>
      </c>
      <c r="E19" s="94"/>
      <c r="F19" s="123"/>
      <c r="G19" s="36"/>
      <c r="H19" s="36"/>
      <c r="I19" s="36"/>
      <c r="J19" s="36">
        <v>0.7</v>
      </c>
      <c r="K19" s="36">
        <v>0.7</v>
      </c>
      <c r="L19" s="36">
        <v>0.7</v>
      </c>
      <c r="M19" s="36">
        <v>0.7</v>
      </c>
      <c r="N19" s="36">
        <v>0.7</v>
      </c>
      <c r="O19" s="36">
        <v>0.7</v>
      </c>
      <c r="P19" s="36">
        <v>0.7</v>
      </c>
    </row>
    <row r="20" spans="1:27">
      <c r="A20" s="94"/>
      <c r="B20" s="108"/>
      <c r="C20" s="69" t="s">
        <v>26</v>
      </c>
      <c r="D20" s="35" t="s">
        <v>27</v>
      </c>
      <c r="E20" s="94"/>
      <c r="F20" s="124"/>
      <c r="G20" s="36"/>
      <c r="H20" s="36"/>
      <c r="I20" s="36"/>
      <c r="J20" s="36">
        <v>0.24</v>
      </c>
      <c r="K20" s="36">
        <v>0.24</v>
      </c>
      <c r="L20" s="36">
        <v>0.24</v>
      </c>
      <c r="M20" s="36">
        <v>0.24</v>
      </c>
      <c r="N20" s="36">
        <v>0.24</v>
      </c>
      <c r="O20" s="36">
        <v>0.24</v>
      </c>
      <c r="P20" s="36">
        <v>0.24</v>
      </c>
    </row>
    <row r="21" spans="1:27">
      <c r="A21" s="94"/>
      <c r="B21" s="108"/>
      <c r="C21" s="69" t="s">
        <v>24</v>
      </c>
      <c r="D21" s="35" t="s">
        <v>28</v>
      </c>
      <c r="E21" s="94"/>
      <c r="F21" s="122" t="s">
        <v>29</v>
      </c>
      <c r="G21" s="36"/>
      <c r="H21" s="36"/>
      <c r="I21" s="36"/>
      <c r="J21" s="36">
        <v>1.4</v>
      </c>
      <c r="K21" s="36">
        <v>1.4</v>
      </c>
      <c r="L21" s="36">
        <v>1.4</v>
      </c>
      <c r="M21" s="36">
        <v>1.4</v>
      </c>
      <c r="N21" s="36">
        <v>1.4</v>
      </c>
      <c r="O21" s="36">
        <v>1.4</v>
      </c>
      <c r="P21" s="36">
        <v>1.4</v>
      </c>
      <c r="R21" s="32"/>
      <c r="S21" s="32"/>
      <c r="AA21" s="5">
        <f>X31+X42+X62+X74+X81+X92+X115+X114+X113+X112+X111+X110+X109+X108+X107+X106+X105+X104+X133+X134+X135+X136+X137+X138+X139+X140+X141+X143+X145+X163+X173+X197+X209+X215+X228+X243+X255+X256+X309+X338+X355+X361+X373+X379+X385</f>
        <v>0</v>
      </c>
    </row>
    <row r="22" spans="1:27" ht="60">
      <c r="A22" s="94"/>
      <c r="B22" s="108"/>
      <c r="C22" s="69" t="s">
        <v>24</v>
      </c>
      <c r="D22" s="35" t="s">
        <v>30</v>
      </c>
      <c r="E22" s="94"/>
      <c r="F22" s="123"/>
      <c r="G22" s="36"/>
      <c r="H22" s="36"/>
      <c r="I22" s="36"/>
      <c r="J22" s="36">
        <v>0.4</v>
      </c>
      <c r="K22" s="36">
        <v>0.4</v>
      </c>
      <c r="L22" s="36">
        <v>0.4</v>
      </c>
      <c r="M22" s="36">
        <v>0.4</v>
      </c>
      <c r="N22" s="36">
        <v>0.4</v>
      </c>
      <c r="O22" s="36">
        <v>0.4</v>
      </c>
      <c r="P22" s="36">
        <v>0.4</v>
      </c>
      <c r="R22" s="32"/>
      <c r="S22" s="32"/>
    </row>
    <row r="23" spans="1:27" ht="75">
      <c r="A23" s="94"/>
      <c r="B23" s="108"/>
      <c r="C23" s="69" t="s">
        <v>24</v>
      </c>
      <c r="D23" s="35" t="s">
        <v>31</v>
      </c>
      <c r="E23" s="94"/>
      <c r="F23" s="123"/>
      <c r="G23" s="36"/>
      <c r="H23" s="36"/>
      <c r="I23" s="36"/>
      <c r="J23" s="36">
        <v>0.3</v>
      </c>
      <c r="K23" s="36">
        <v>0.3</v>
      </c>
      <c r="L23" s="36">
        <v>0.3</v>
      </c>
      <c r="M23" s="36">
        <v>0.3</v>
      </c>
      <c r="N23" s="36">
        <v>0.3</v>
      </c>
      <c r="O23" s="36">
        <v>0.3</v>
      </c>
      <c r="P23" s="36">
        <v>0.3</v>
      </c>
      <c r="R23" s="34"/>
    </row>
    <row r="24" spans="1:27">
      <c r="A24" s="94"/>
      <c r="B24" s="108"/>
      <c r="C24" s="69" t="s">
        <v>24</v>
      </c>
      <c r="D24" s="35" t="s">
        <v>32</v>
      </c>
      <c r="E24" s="94"/>
      <c r="F24" s="123"/>
      <c r="G24" s="36"/>
      <c r="H24" s="36"/>
      <c r="I24" s="36"/>
      <c r="J24" s="36">
        <v>1.4</v>
      </c>
      <c r="K24" s="36">
        <v>1.4</v>
      </c>
      <c r="L24" s="36">
        <v>1.4</v>
      </c>
      <c r="M24" s="36">
        <v>1.4</v>
      </c>
      <c r="N24" s="36">
        <v>1.4</v>
      </c>
      <c r="O24" s="36">
        <v>1.4</v>
      </c>
      <c r="P24" s="36">
        <v>1.4</v>
      </c>
      <c r="R24" s="32"/>
      <c r="S24" s="32"/>
    </row>
    <row r="25" spans="1:27">
      <c r="A25" s="94"/>
      <c r="B25" s="108"/>
      <c r="C25" s="69" t="s">
        <v>24</v>
      </c>
      <c r="D25" s="35" t="s">
        <v>33</v>
      </c>
      <c r="E25" s="94"/>
      <c r="F25" s="123"/>
      <c r="G25" s="36"/>
      <c r="H25" s="36"/>
      <c r="I25" s="36"/>
      <c r="J25" s="36">
        <v>1</v>
      </c>
      <c r="K25" s="36">
        <v>1</v>
      </c>
      <c r="L25" s="36">
        <v>1</v>
      </c>
      <c r="M25" s="36">
        <v>1</v>
      </c>
      <c r="N25" s="36">
        <v>1</v>
      </c>
      <c r="O25" s="36">
        <v>1</v>
      </c>
      <c r="P25" s="36">
        <v>1</v>
      </c>
    </row>
    <row r="26" spans="1:27">
      <c r="A26" s="94"/>
      <c r="B26" s="108"/>
      <c r="C26" s="69" t="s">
        <v>24</v>
      </c>
      <c r="D26" s="35" t="s">
        <v>34</v>
      </c>
      <c r="E26" s="94"/>
      <c r="F26" s="123"/>
      <c r="G26" s="36"/>
      <c r="H26" s="36"/>
      <c r="I26" s="36"/>
      <c r="J26" s="36">
        <v>0.4</v>
      </c>
      <c r="K26" s="36">
        <v>0.4</v>
      </c>
      <c r="L26" s="36">
        <v>0.4</v>
      </c>
      <c r="M26" s="36">
        <v>0.4</v>
      </c>
      <c r="N26" s="36">
        <v>0.4</v>
      </c>
      <c r="O26" s="36">
        <v>0.4</v>
      </c>
      <c r="P26" s="36">
        <v>0.4</v>
      </c>
    </row>
    <row r="27" spans="1:27" ht="19.5" customHeight="1">
      <c r="A27" s="94"/>
      <c r="B27" s="109"/>
      <c r="C27" s="69" t="s">
        <v>24</v>
      </c>
      <c r="D27" s="35" t="s">
        <v>35</v>
      </c>
      <c r="E27" s="94"/>
      <c r="F27" s="123"/>
      <c r="G27" s="36"/>
      <c r="H27" s="36"/>
      <c r="I27" s="36"/>
      <c r="J27" s="36">
        <v>0.1</v>
      </c>
      <c r="K27" s="36">
        <v>0.1</v>
      </c>
      <c r="L27" s="36">
        <v>0.1</v>
      </c>
      <c r="M27" s="36">
        <v>0.1</v>
      </c>
      <c r="N27" s="36">
        <v>0.1</v>
      </c>
      <c r="O27" s="36">
        <v>0.1</v>
      </c>
      <c r="P27" s="36">
        <v>0.1</v>
      </c>
    </row>
    <row r="28" spans="1:27" ht="18" customHeight="1">
      <c r="A28" s="94"/>
      <c r="B28" s="75" t="s">
        <v>36</v>
      </c>
      <c r="C28" s="76"/>
      <c r="D28" s="76"/>
      <c r="E28" s="77"/>
      <c r="F28" s="9" t="s">
        <v>37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</row>
    <row r="29" spans="1:27" ht="18" customHeight="1">
      <c r="A29" s="94"/>
      <c r="B29" s="78"/>
      <c r="C29" s="79"/>
      <c r="D29" s="79"/>
      <c r="E29" s="80"/>
      <c r="F29" s="9" t="s">
        <v>23</v>
      </c>
      <c r="G29" s="37"/>
      <c r="H29" s="37"/>
      <c r="I29" s="37"/>
      <c r="J29" s="37">
        <f t="shared" ref="J29:O29" si="0">J18+J19+J20</f>
        <v>1.48</v>
      </c>
      <c r="K29" s="37">
        <f t="shared" si="0"/>
        <v>1.48</v>
      </c>
      <c r="L29" s="37">
        <f>L18+L19+L20</f>
        <v>1.48</v>
      </c>
      <c r="M29" s="37">
        <f t="shared" si="0"/>
        <v>1.48</v>
      </c>
      <c r="N29" s="37">
        <f t="shared" si="0"/>
        <v>1.48</v>
      </c>
      <c r="O29" s="37">
        <f t="shared" si="0"/>
        <v>1.48</v>
      </c>
      <c r="P29" s="37">
        <f>P18+P19+P20</f>
        <v>1.48</v>
      </c>
    </row>
    <row r="30" spans="1:27" ht="18" customHeight="1">
      <c r="A30" s="94"/>
      <c r="B30" s="78"/>
      <c r="C30" s="79"/>
      <c r="D30" s="79"/>
      <c r="E30" s="80"/>
      <c r="F30" s="9" t="s">
        <v>29</v>
      </c>
      <c r="G30" s="37"/>
      <c r="H30" s="37"/>
      <c r="I30" s="37"/>
      <c r="J30" s="37">
        <f t="shared" ref="J30:O30" si="1">J21+J22+J23+J24+J25+J26+J27</f>
        <v>5</v>
      </c>
      <c r="K30" s="37">
        <f t="shared" si="1"/>
        <v>5</v>
      </c>
      <c r="L30" s="37">
        <f t="shared" si="1"/>
        <v>5</v>
      </c>
      <c r="M30" s="37">
        <f t="shared" si="1"/>
        <v>5</v>
      </c>
      <c r="N30" s="37">
        <f t="shared" si="1"/>
        <v>5</v>
      </c>
      <c r="O30" s="37">
        <f t="shared" si="1"/>
        <v>5</v>
      </c>
      <c r="P30" s="37">
        <f>P21+P22+P23+P24+P25+P26+P27</f>
        <v>5</v>
      </c>
    </row>
    <row r="31" spans="1:27" ht="18" customHeight="1">
      <c r="A31" s="94"/>
      <c r="B31" s="78"/>
      <c r="C31" s="79"/>
      <c r="D31" s="79"/>
      <c r="E31" s="80"/>
      <c r="F31" s="9" t="s">
        <v>38</v>
      </c>
      <c r="G31" s="37"/>
      <c r="H31" s="37"/>
      <c r="I31" s="37"/>
      <c r="J31" s="37">
        <f t="shared" ref="J31:P31" si="2">J29+J30</f>
        <v>6.48</v>
      </c>
      <c r="K31" s="37">
        <f t="shared" si="2"/>
        <v>6.48</v>
      </c>
      <c r="L31" s="37">
        <f t="shared" si="2"/>
        <v>6.48</v>
      </c>
      <c r="M31" s="37">
        <f t="shared" si="2"/>
        <v>6.48</v>
      </c>
      <c r="N31" s="37">
        <f t="shared" si="2"/>
        <v>6.48</v>
      </c>
      <c r="O31" s="37">
        <f t="shared" si="2"/>
        <v>6.48</v>
      </c>
      <c r="P31" s="37">
        <f t="shared" si="2"/>
        <v>6.48</v>
      </c>
      <c r="Q31" s="26"/>
      <c r="R31" s="26"/>
      <c r="T31" s="26"/>
    </row>
    <row r="32" spans="1:27" ht="18.75" customHeight="1">
      <c r="A32" s="94"/>
      <c r="B32" s="81"/>
      <c r="C32" s="82"/>
      <c r="D32" s="82"/>
      <c r="E32" s="83"/>
      <c r="F32" s="9" t="s">
        <v>39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</row>
    <row r="33" spans="1:21" ht="15" customHeight="1">
      <c r="A33" s="94"/>
      <c r="B33" s="91" t="s">
        <v>40</v>
      </c>
      <c r="C33" s="91"/>
      <c r="D33" s="91"/>
      <c r="E33" s="91"/>
      <c r="F33" s="9" t="s">
        <v>37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</row>
    <row r="34" spans="1:21" ht="15" customHeight="1">
      <c r="A34" s="94"/>
      <c r="B34" s="91"/>
      <c r="C34" s="91"/>
      <c r="D34" s="91"/>
      <c r="E34" s="91"/>
      <c r="F34" s="9" t="s">
        <v>23</v>
      </c>
      <c r="G34" s="37"/>
      <c r="H34" s="37"/>
      <c r="I34" s="37"/>
      <c r="J34" s="37">
        <f t="shared" ref="J34:O36" si="3">J29</f>
        <v>1.48</v>
      </c>
      <c r="K34" s="37">
        <f t="shared" si="3"/>
        <v>1.48</v>
      </c>
      <c r="L34" s="37">
        <f t="shared" si="3"/>
        <v>1.48</v>
      </c>
      <c r="M34" s="37">
        <f t="shared" si="3"/>
        <v>1.48</v>
      </c>
      <c r="N34" s="37">
        <f t="shared" si="3"/>
        <v>1.48</v>
      </c>
      <c r="O34" s="37">
        <f t="shared" si="3"/>
        <v>1.48</v>
      </c>
      <c r="P34" s="37">
        <f>P29</f>
        <v>1.48</v>
      </c>
    </row>
    <row r="35" spans="1:21" ht="14.25" customHeight="1">
      <c r="A35" s="94"/>
      <c r="B35" s="91"/>
      <c r="C35" s="91"/>
      <c r="D35" s="91"/>
      <c r="E35" s="91"/>
      <c r="F35" s="9" t="s">
        <v>29</v>
      </c>
      <c r="G35" s="37"/>
      <c r="H35" s="37"/>
      <c r="I35" s="37"/>
      <c r="J35" s="37">
        <f t="shared" si="3"/>
        <v>5</v>
      </c>
      <c r="K35" s="37">
        <f t="shared" si="3"/>
        <v>5</v>
      </c>
      <c r="L35" s="37">
        <f t="shared" si="3"/>
        <v>5</v>
      </c>
      <c r="M35" s="37">
        <f t="shared" si="3"/>
        <v>5</v>
      </c>
      <c r="N35" s="37">
        <f t="shared" si="3"/>
        <v>5</v>
      </c>
      <c r="O35" s="37">
        <f t="shared" si="3"/>
        <v>5</v>
      </c>
      <c r="P35" s="37">
        <f>P30</f>
        <v>5</v>
      </c>
    </row>
    <row r="36" spans="1:21">
      <c r="A36" s="94"/>
      <c r="B36" s="91"/>
      <c r="C36" s="91"/>
      <c r="D36" s="91"/>
      <c r="E36" s="91"/>
      <c r="F36" s="9" t="s">
        <v>38</v>
      </c>
      <c r="G36" s="37"/>
      <c r="H36" s="37"/>
      <c r="I36" s="37"/>
      <c r="J36" s="37">
        <f t="shared" si="3"/>
        <v>6.48</v>
      </c>
      <c r="K36" s="37">
        <f t="shared" si="3"/>
        <v>6.48</v>
      </c>
      <c r="L36" s="37">
        <f t="shared" si="3"/>
        <v>6.48</v>
      </c>
      <c r="M36" s="37">
        <f t="shared" si="3"/>
        <v>6.48</v>
      </c>
      <c r="N36" s="37">
        <f t="shared" si="3"/>
        <v>6.48</v>
      </c>
      <c r="O36" s="37">
        <f t="shared" si="3"/>
        <v>6.48</v>
      </c>
      <c r="P36" s="37">
        <f>P31</f>
        <v>6.48</v>
      </c>
    </row>
    <row r="37" spans="1:21" ht="15" customHeight="1">
      <c r="A37" s="95"/>
      <c r="B37" s="91"/>
      <c r="C37" s="91"/>
      <c r="D37" s="91"/>
      <c r="E37" s="91"/>
      <c r="F37" s="9" t="s">
        <v>39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</row>
    <row r="38" spans="1:21" ht="45">
      <c r="A38" s="93">
        <v>2</v>
      </c>
      <c r="B38" s="69" t="s">
        <v>41</v>
      </c>
      <c r="C38" s="69" t="s">
        <v>42</v>
      </c>
      <c r="D38" s="69" t="s">
        <v>43</v>
      </c>
      <c r="E38" s="62" t="s">
        <v>22</v>
      </c>
      <c r="F38" s="71" t="s">
        <v>29</v>
      </c>
      <c r="G38" s="36">
        <v>8.5</v>
      </c>
      <c r="H38" s="36">
        <v>8.5</v>
      </c>
      <c r="I38" s="36">
        <v>8.5</v>
      </c>
      <c r="J38" s="36">
        <v>8.5</v>
      </c>
      <c r="K38" s="36">
        <v>8.5</v>
      </c>
      <c r="L38" s="36">
        <v>8.5</v>
      </c>
      <c r="M38" s="36">
        <v>8.5</v>
      </c>
      <c r="N38" s="36">
        <v>8.5</v>
      </c>
      <c r="O38" s="36">
        <v>8.5</v>
      </c>
      <c r="P38" s="36">
        <v>8.5</v>
      </c>
      <c r="Q38" s="23"/>
      <c r="T38" s="12"/>
    </row>
    <row r="39" spans="1:21" ht="18" customHeight="1">
      <c r="A39" s="94"/>
      <c r="B39" s="75" t="s">
        <v>44</v>
      </c>
      <c r="C39" s="76"/>
      <c r="D39" s="76"/>
      <c r="E39" s="77"/>
      <c r="F39" s="9" t="s">
        <v>37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</row>
    <row r="40" spans="1:21" ht="18" customHeight="1">
      <c r="A40" s="94"/>
      <c r="B40" s="78"/>
      <c r="C40" s="79"/>
      <c r="D40" s="79"/>
      <c r="E40" s="80"/>
      <c r="F40" s="9" t="s">
        <v>23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</row>
    <row r="41" spans="1:21" ht="18" customHeight="1">
      <c r="A41" s="94"/>
      <c r="B41" s="78"/>
      <c r="C41" s="79"/>
      <c r="D41" s="79"/>
      <c r="E41" s="80"/>
      <c r="F41" s="9" t="s">
        <v>29</v>
      </c>
      <c r="G41" s="37">
        <f t="shared" ref="G41:O41" si="4">G38</f>
        <v>8.5</v>
      </c>
      <c r="H41" s="37">
        <f t="shared" si="4"/>
        <v>8.5</v>
      </c>
      <c r="I41" s="37">
        <f t="shared" si="4"/>
        <v>8.5</v>
      </c>
      <c r="J41" s="37">
        <f t="shared" si="4"/>
        <v>8.5</v>
      </c>
      <c r="K41" s="37">
        <f t="shared" si="4"/>
        <v>8.5</v>
      </c>
      <c r="L41" s="37">
        <f t="shared" si="4"/>
        <v>8.5</v>
      </c>
      <c r="M41" s="37">
        <f t="shared" si="4"/>
        <v>8.5</v>
      </c>
      <c r="N41" s="37">
        <f t="shared" si="4"/>
        <v>8.5</v>
      </c>
      <c r="O41" s="37">
        <f t="shared" si="4"/>
        <v>8.5</v>
      </c>
      <c r="P41" s="37">
        <f>P38</f>
        <v>8.5</v>
      </c>
    </row>
    <row r="42" spans="1:21" ht="18" customHeight="1">
      <c r="A42" s="94"/>
      <c r="B42" s="78"/>
      <c r="C42" s="79"/>
      <c r="D42" s="79"/>
      <c r="E42" s="80"/>
      <c r="F42" s="9" t="s">
        <v>38</v>
      </c>
      <c r="G42" s="37">
        <f t="shared" ref="G42:P42" si="5">G40+G41</f>
        <v>8.5</v>
      </c>
      <c r="H42" s="37">
        <f t="shared" si="5"/>
        <v>8.5</v>
      </c>
      <c r="I42" s="37">
        <f t="shared" si="5"/>
        <v>8.5</v>
      </c>
      <c r="J42" s="37">
        <f t="shared" si="5"/>
        <v>8.5</v>
      </c>
      <c r="K42" s="37">
        <f t="shared" si="5"/>
        <v>8.5</v>
      </c>
      <c r="L42" s="37">
        <f t="shared" si="5"/>
        <v>8.5</v>
      </c>
      <c r="M42" s="37">
        <f t="shared" si="5"/>
        <v>8.5</v>
      </c>
      <c r="N42" s="37">
        <f t="shared" si="5"/>
        <v>8.5</v>
      </c>
      <c r="O42" s="37">
        <f t="shared" si="5"/>
        <v>8.5</v>
      </c>
      <c r="P42" s="37">
        <f t="shared" si="5"/>
        <v>8.5</v>
      </c>
    </row>
    <row r="43" spans="1:21" ht="18.75" customHeight="1">
      <c r="A43" s="94"/>
      <c r="B43" s="81"/>
      <c r="C43" s="82"/>
      <c r="D43" s="82"/>
      <c r="E43" s="83"/>
      <c r="F43" s="9" t="s">
        <v>39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21" s="1" customFormat="1">
      <c r="A44" s="93">
        <v>3</v>
      </c>
      <c r="B44" s="127" t="s">
        <v>45</v>
      </c>
      <c r="C44" s="69" t="s">
        <v>46</v>
      </c>
      <c r="D44" s="62" t="s">
        <v>47</v>
      </c>
      <c r="E44" s="96" t="s">
        <v>48</v>
      </c>
      <c r="F44" s="139" t="s">
        <v>29</v>
      </c>
      <c r="G44" s="66"/>
      <c r="H44" s="66"/>
      <c r="I44" s="66"/>
      <c r="J44" s="66"/>
      <c r="K44" s="66"/>
      <c r="L44" s="66"/>
      <c r="M44" s="66"/>
      <c r="N44" s="66">
        <v>3.25</v>
      </c>
      <c r="O44" s="66">
        <v>3.25</v>
      </c>
      <c r="P44" s="66">
        <v>3.25</v>
      </c>
    </row>
    <row r="45" spans="1:21" s="1" customFormat="1">
      <c r="A45" s="94"/>
      <c r="B45" s="109"/>
      <c r="C45" s="69" t="s">
        <v>46</v>
      </c>
      <c r="D45" s="62" t="s">
        <v>49</v>
      </c>
      <c r="E45" s="96"/>
      <c r="F45" s="139"/>
      <c r="G45" s="66"/>
      <c r="H45" s="66"/>
      <c r="I45" s="66"/>
      <c r="J45" s="66"/>
      <c r="K45" s="66"/>
      <c r="L45" s="66"/>
      <c r="M45" s="66"/>
      <c r="N45" s="66">
        <v>3.25</v>
      </c>
      <c r="O45" s="66">
        <v>3.25</v>
      </c>
      <c r="P45" s="66">
        <v>3.25</v>
      </c>
    </row>
    <row r="46" spans="1:21" s="1" customFormat="1">
      <c r="A46" s="94"/>
      <c r="B46" s="91" t="s">
        <v>50</v>
      </c>
      <c r="C46" s="91"/>
      <c r="D46" s="91"/>
      <c r="E46" s="91"/>
      <c r="F46" s="9" t="s">
        <v>37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R46" s="10"/>
      <c r="U46" s="2"/>
    </row>
    <row r="47" spans="1:21" s="1" customFormat="1">
      <c r="A47" s="94"/>
      <c r="B47" s="91"/>
      <c r="C47" s="91"/>
      <c r="D47" s="91"/>
      <c r="E47" s="91"/>
      <c r="F47" s="9" t="s">
        <v>23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R47" s="10"/>
      <c r="U47" s="2"/>
    </row>
    <row r="48" spans="1:21" s="1" customFormat="1">
      <c r="A48" s="94"/>
      <c r="B48" s="91"/>
      <c r="C48" s="91"/>
      <c r="D48" s="91"/>
      <c r="E48" s="91"/>
      <c r="F48" s="9" t="s">
        <v>29</v>
      </c>
      <c r="G48" s="37"/>
      <c r="H48" s="37"/>
      <c r="I48" s="37"/>
      <c r="J48" s="37"/>
      <c r="K48" s="37"/>
      <c r="L48" s="37"/>
      <c r="M48" s="37"/>
      <c r="N48" s="37">
        <f>N45+N44</f>
        <v>6.5</v>
      </c>
      <c r="O48" s="37">
        <f>O45+O44</f>
        <v>6.5</v>
      </c>
      <c r="P48" s="37">
        <f>P45+P44</f>
        <v>6.5</v>
      </c>
      <c r="R48" s="10"/>
      <c r="U48" s="2"/>
    </row>
    <row r="49" spans="1:25" s="1" customFormat="1">
      <c r="A49" s="94"/>
      <c r="B49" s="91"/>
      <c r="C49" s="91"/>
      <c r="D49" s="91"/>
      <c r="E49" s="91"/>
      <c r="F49" s="9" t="s">
        <v>38</v>
      </c>
      <c r="G49" s="38"/>
      <c r="H49" s="38"/>
      <c r="I49" s="38"/>
      <c r="J49" s="38"/>
      <c r="K49" s="38"/>
      <c r="L49" s="38"/>
      <c r="M49" s="38"/>
      <c r="N49" s="38">
        <f>N44+N45</f>
        <v>6.5</v>
      </c>
      <c r="O49" s="38">
        <f>O44+O45</f>
        <v>6.5</v>
      </c>
      <c r="P49" s="38">
        <f>P44+P45</f>
        <v>6.5</v>
      </c>
      <c r="R49" s="10"/>
      <c r="U49" s="2"/>
    </row>
    <row r="50" spans="1:25" s="1" customFormat="1">
      <c r="A50" s="94"/>
      <c r="B50" s="91"/>
      <c r="C50" s="91"/>
      <c r="D50" s="91"/>
      <c r="E50" s="91"/>
      <c r="F50" s="9" t="s">
        <v>39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R50" s="10"/>
      <c r="U50" s="2"/>
    </row>
    <row r="51" spans="1:25" s="1" customFormat="1">
      <c r="A51" s="94"/>
      <c r="B51" s="91" t="s">
        <v>51</v>
      </c>
      <c r="C51" s="91"/>
      <c r="D51" s="91"/>
      <c r="E51" s="91"/>
      <c r="F51" s="9" t="s">
        <v>37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R51" s="10"/>
      <c r="U51" s="2"/>
    </row>
    <row r="52" spans="1:25" s="1" customFormat="1">
      <c r="A52" s="94"/>
      <c r="B52" s="91"/>
      <c r="C52" s="91"/>
      <c r="D52" s="91"/>
      <c r="E52" s="91"/>
      <c r="F52" s="9" t="s">
        <v>23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R52" s="10"/>
      <c r="U52" s="2"/>
    </row>
    <row r="53" spans="1:25" s="1" customFormat="1">
      <c r="A53" s="94"/>
      <c r="B53" s="91"/>
      <c r="C53" s="91"/>
      <c r="D53" s="91"/>
      <c r="E53" s="91"/>
      <c r="F53" s="9" t="s">
        <v>29</v>
      </c>
      <c r="G53" s="37"/>
      <c r="H53" s="37"/>
      <c r="I53" s="37"/>
      <c r="J53" s="37"/>
      <c r="K53" s="37"/>
      <c r="L53" s="37"/>
      <c r="M53" s="37"/>
      <c r="N53" s="37">
        <f t="shared" ref="N53:P54" si="6">N48</f>
        <v>6.5</v>
      </c>
      <c r="O53" s="37">
        <f t="shared" si="6"/>
        <v>6.5</v>
      </c>
      <c r="P53" s="37">
        <f t="shared" si="6"/>
        <v>6.5</v>
      </c>
      <c r="R53" s="10"/>
      <c r="U53" s="2"/>
    </row>
    <row r="54" spans="1:25" s="1" customFormat="1">
      <c r="A54" s="94"/>
      <c r="B54" s="91"/>
      <c r="C54" s="91"/>
      <c r="D54" s="91"/>
      <c r="E54" s="91"/>
      <c r="F54" s="9" t="s">
        <v>38</v>
      </c>
      <c r="G54" s="38"/>
      <c r="H54" s="38"/>
      <c r="I54" s="38"/>
      <c r="J54" s="38"/>
      <c r="K54" s="38"/>
      <c r="L54" s="38"/>
      <c r="M54" s="38"/>
      <c r="N54" s="38">
        <f t="shared" si="6"/>
        <v>6.5</v>
      </c>
      <c r="O54" s="38">
        <f t="shared" si="6"/>
        <v>6.5</v>
      </c>
      <c r="P54" s="38">
        <f t="shared" si="6"/>
        <v>6.5</v>
      </c>
      <c r="R54" s="10"/>
      <c r="U54" s="2"/>
      <c r="Y54" s="13"/>
    </row>
    <row r="55" spans="1:25" s="1" customFormat="1">
      <c r="A55" s="95"/>
      <c r="B55" s="91"/>
      <c r="C55" s="91"/>
      <c r="D55" s="91"/>
      <c r="E55" s="91"/>
      <c r="F55" s="9" t="s">
        <v>39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R55" s="10"/>
      <c r="U55" s="2"/>
    </row>
    <row r="56" spans="1:25" ht="37.5" customHeight="1">
      <c r="A56" s="125">
        <v>4</v>
      </c>
      <c r="B56" s="127" t="s">
        <v>52</v>
      </c>
      <c r="C56" s="67" t="s">
        <v>53</v>
      </c>
      <c r="D56" s="65" t="s">
        <v>43</v>
      </c>
      <c r="E56" s="93" t="s">
        <v>22</v>
      </c>
      <c r="F56" s="122" t="s">
        <v>23</v>
      </c>
      <c r="G56" s="66">
        <v>3.86</v>
      </c>
      <c r="H56" s="66">
        <v>3.86</v>
      </c>
      <c r="I56" s="66">
        <v>3.86</v>
      </c>
      <c r="J56" s="66">
        <v>3.86</v>
      </c>
      <c r="K56" s="66">
        <v>3.86</v>
      </c>
      <c r="L56" s="66">
        <v>3.86</v>
      </c>
      <c r="M56" s="66">
        <v>3.86</v>
      </c>
      <c r="N56" s="66">
        <v>3.86</v>
      </c>
      <c r="O56" s="66">
        <v>3.86</v>
      </c>
      <c r="P56" s="66">
        <v>3.86</v>
      </c>
      <c r="Y56" s="11"/>
    </row>
    <row r="57" spans="1:25" ht="38.25" customHeight="1">
      <c r="A57" s="126"/>
      <c r="B57" s="108"/>
      <c r="C57" s="67" t="s">
        <v>54</v>
      </c>
      <c r="D57" s="65" t="s">
        <v>43</v>
      </c>
      <c r="E57" s="94"/>
      <c r="F57" s="123"/>
      <c r="G57" s="66">
        <v>2.6</v>
      </c>
      <c r="H57" s="66">
        <v>2.6</v>
      </c>
      <c r="I57" s="66">
        <v>2.6</v>
      </c>
      <c r="J57" s="66">
        <v>2.6</v>
      </c>
      <c r="K57" s="66">
        <v>2.6</v>
      </c>
      <c r="L57" s="66">
        <v>2.6</v>
      </c>
      <c r="M57" s="66">
        <v>2.6</v>
      </c>
      <c r="N57" s="66">
        <v>2.6</v>
      </c>
      <c r="O57" s="66">
        <v>2.6</v>
      </c>
      <c r="P57" s="66">
        <v>2.6</v>
      </c>
    </row>
    <row r="58" spans="1:25" ht="36" customHeight="1">
      <c r="A58" s="126"/>
      <c r="B58" s="109"/>
      <c r="C58" s="67" t="s">
        <v>55</v>
      </c>
      <c r="D58" s="65" t="s">
        <v>43</v>
      </c>
      <c r="E58" s="95"/>
      <c r="F58" s="124"/>
      <c r="G58" s="66">
        <v>2</v>
      </c>
      <c r="H58" s="66">
        <v>2</v>
      </c>
      <c r="I58" s="66">
        <v>2</v>
      </c>
      <c r="J58" s="66">
        <v>2</v>
      </c>
      <c r="K58" s="66">
        <v>2</v>
      </c>
      <c r="L58" s="66">
        <v>2</v>
      </c>
      <c r="M58" s="66">
        <v>2</v>
      </c>
      <c r="N58" s="66">
        <v>2</v>
      </c>
      <c r="O58" s="66">
        <v>2</v>
      </c>
      <c r="P58" s="66">
        <v>2</v>
      </c>
    </row>
    <row r="59" spans="1:25">
      <c r="A59" s="126"/>
      <c r="B59" s="91" t="s">
        <v>56</v>
      </c>
      <c r="C59" s="91"/>
      <c r="D59" s="91"/>
      <c r="E59" s="91"/>
      <c r="F59" s="9" t="s">
        <v>37</v>
      </c>
      <c r="G59" s="38"/>
      <c r="H59" s="38"/>
      <c r="I59" s="38"/>
      <c r="J59" s="38"/>
      <c r="K59" s="38"/>
      <c r="L59" s="38"/>
      <c r="M59" s="38"/>
      <c r="N59" s="38"/>
      <c r="O59" s="38"/>
      <c r="P59" s="38"/>
    </row>
    <row r="60" spans="1:25">
      <c r="A60" s="126"/>
      <c r="B60" s="91"/>
      <c r="C60" s="91"/>
      <c r="D60" s="91"/>
      <c r="E60" s="91"/>
      <c r="F60" s="9" t="s">
        <v>23</v>
      </c>
      <c r="G60" s="37">
        <f t="shared" ref="G60:O60" si="7">SUM(G56:G58)</f>
        <v>8.4600000000000009</v>
      </c>
      <c r="H60" s="37">
        <f t="shared" si="7"/>
        <v>8.4600000000000009</v>
      </c>
      <c r="I60" s="37">
        <f t="shared" si="7"/>
        <v>8.4600000000000009</v>
      </c>
      <c r="J60" s="37">
        <f t="shared" si="7"/>
        <v>8.4600000000000009</v>
      </c>
      <c r="K60" s="37">
        <f t="shared" si="7"/>
        <v>8.4600000000000009</v>
      </c>
      <c r="L60" s="37">
        <f t="shared" si="7"/>
        <v>8.4600000000000009</v>
      </c>
      <c r="M60" s="37">
        <f t="shared" si="7"/>
        <v>8.4600000000000009</v>
      </c>
      <c r="N60" s="37">
        <f t="shared" si="7"/>
        <v>8.4600000000000009</v>
      </c>
      <c r="O60" s="37">
        <f t="shared" si="7"/>
        <v>8.4600000000000009</v>
      </c>
      <c r="P60" s="37">
        <f>SUM(P56:P58)</f>
        <v>8.4600000000000009</v>
      </c>
    </row>
    <row r="61" spans="1:25">
      <c r="A61" s="126"/>
      <c r="B61" s="91"/>
      <c r="C61" s="91"/>
      <c r="D61" s="91"/>
      <c r="E61" s="91"/>
      <c r="F61" s="9" t="s">
        <v>29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1:25">
      <c r="A62" s="126"/>
      <c r="B62" s="91"/>
      <c r="C62" s="91"/>
      <c r="D62" s="91"/>
      <c r="E62" s="91"/>
      <c r="F62" s="9" t="s">
        <v>38</v>
      </c>
      <c r="G62" s="38">
        <f t="shared" ref="G62:O62" si="8">G57+G58+G56</f>
        <v>8.4599999999999991</v>
      </c>
      <c r="H62" s="38">
        <f t="shared" si="8"/>
        <v>8.4599999999999991</v>
      </c>
      <c r="I62" s="38">
        <f t="shared" si="8"/>
        <v>8.4599999999999991</v>
      </c>
      <c r="J62" s="38">
        <f t="shared" si="8"/>
        <v>8.4599999999999991</v>
      </c>
      <c r="K62" s="38">
        <f t="shared" si="8"/>
        <v>8.4599999999999991</v>
      </c>
      <c r="L62" s="38">
        <f t="shared" si="8"/>
        <v>8.4599999999999991</v>
      </c>
      <c r="M62" s="38">
        <f t="shared" si="8"/>
        <v>8.4599999999999991</v>
      </c>
      <c r="N62" s="38">
        <f t="shared" si="8"/>
        <v>8.4599999999999991</v>
      </c>
      <c r="O62" s="38">
        <f t="shared" si="8"/>
        <v>8.4599999999999991</v>
      </c>
      <c r="P62" s="38">
        <f>P57+P58+P56</f>
        <v>8.4599999999999991</v>
      </c>
    </row>
    <row r="63" spans="1:25">
      <c r="A63" s="126"/>
      <c r="B63" s="91"/>
      <c r="C63" s="91"/>
      <c r="D63" s="91"/>
      <c r="E63" s="91"/>
      <c r="F63" s="9" t="s">
        <v>39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1:25" ht="15" customHeight="1">
      <c r="A64" s="126"/>
      <c r="B64" s="91" t="s">
        <v>51</v>
      </c>
      <c r="C64" s="91"/>
      <c r="D64" s="91"/>
      <c r="E64" s="91"/>
      <c r="F64" s="9" t="s">
        <v>37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1:18">
      <c r="A65" s="126"/>
      <c r="B65" s="91"/>
      <c r="C65" s="91"/>
      <c r="D65" s="91"/>
      <c r="E65" s="91"/>
      <c r="F65" s="9" t="s">
        <v>23</v>
      </c>
      <c r="G65" s="37">
        <f t="shared" ref="G65:P65" si="9">G60</f>
        <v>8.4600000000000009</v>
      </c>
      <c r="H65" s="37">
        <f t="shared" si="9"/>
        <v>8.4600000000000009</v>
      </c>
      <c r="I65" s="37">
        <f t="shared" si="9"/>
        <v>8.4600000000000009</v>
      </c>
      <c r="J65" s="37">
        <f t="shared" si="9"/>
        <v>8.4600000000000009</v>
      </c>
      <c r="K65" s="37">
        <f t="shared" si="9"/>
        <v>8.4600000000000009</v>
      </c>
      <c r="L65" s="37">
        <f t="shared" si="9"/>
        <v>8.4600000000000009</v>
      </c>
      <c r="M65" s="37">
        <f t="shared" si="9"/>
        <v>8.4600000000000009</v>
      </c>
      <c r="N65" s="37">
        <f t="shared" si="9"/>
        <v>8.4600000000000009</v>
      </c>
      <c r="O65" s="37">
        <f t="shared" si="9"/>
        <v>8.4600000000000009</v>
      </c>
      <c r="P65" s="37">
        <f t="shared" si="9"/>
        <v>8.4600000000000009</v>
      </c>
    </row>
    <row r="66" spans="1:18">
      <c r="A66" s="126"/>
      <c r="B66" s="91"/>
      <c r="C66" s="91"/>
      <c r="D66" s="91"/>
      <c r="E66" s="91"/>
      <c r="F66" s="9" t="s">
        <v>29</v>
      </c>
      <c r="G66" s="38"/>
      <c r="H66" s="38"/>
      <c r="I66" s="38"/>
      <c r="J66" s="38"/>
      <c r="K66" s="38"/>
      <c r="L66" s="38"/>
      <c r="M66" s="38"/>
      <c r="N66" s="38"/>
      <c r="O66" s="38"/>
      <c r="P66" s="38"/>
    </row>
    <row r="67" spans="1:18">
      <c r="A67" s="126"/>
      <c r="B67" s="91"/>
      <c r="C67" s="91"/>
      <c r="D67" s="91"/>
      <c r="E67" s="91"/>
      <c r="F67" s="9" t="s">
        <v>38</v>
      </c>
      <c r="G67" s="38">
        <f t="shared" ref="G67:O67" si="10">G65</f>
        <v>8.4600000000000009</v>
      </c>
      <c r="H67" s="38">
        <f t="shared" si="10"/>
        <v>8.4600000000000009</v>
      </c>
      <c r="I67" s="38">
        <f t="shared" si="10"/>
        <v>8.4600000000000009</v>
      </c>
      <c r="J67" s="38">
        <f t="shared" si="10"/>
        <v>8.4600000000000009</v>
      </c>
      <c r="K67" s="38">
        <f t="shared" si="10"/>
        <v>8.4600000000000009</v>
      </c>
      <c r="L67" s="38">
        <f t="shared" si="10"/>
        <v>8.4600000000000009</v>
      </c>
      <c r="M67" s="38">
        <f t="shared" si="10"/>
        <v>8.4600000000000009</v>
      </c>
      <c r="N67" s="38">
        <f t="shared" si="10"/>
        <v>8.4600000000000009</v>
      </c>
      <c r="O67" s="38">
        <f t="shared" si="10"/>
        <v>8.4600000000000009</v>
      </c>
      <c r="P67" s="38">
        <f>P65</f>
        <v>8.4600000000000009</v>
      </c>
    </row>
    <row r="68" spans="1:18">
      <c r="A68" s="126"/>
      <c r="B68" s="91"/>
      <c r="C68" s="91"/>
      <c r="D68" s="91"/>
      <c r="E68" s="91"/>
      <c r="F68" s="9" t="s">
        <v>39</v>
      </c>
      <c r="G68" s="38"/>
      <c r="H68" s="38"/>
      <c r="I68" s="38"/>
      <c r="J68" s="38"/>
      <c r="K68" s="38"/>
      <c r="L68" s="38"/>
      <c r="M68" s="38"/>
      <c r="N68" s="38"/>
      <c r="O68" s="38"/>
      <c r="P68" s="38"/>
    </row>
    <row r="69" spans="1:18" ht="90">
      <c r="A69" s="96">
        <v>5</v>
      </c>
      <c r="B69" s="127" t="s">
        <v>57</v>
      </c>
      <c r="C69" s="67" t="s">
        <v>58</v>
      </c>
      <c r="D69" s="65" t="s">
        <v>43</v>
      </c>
      <c r="E69" s="93" t="s">
        <v>22</v>
      </c>
      <c r="F69" s="39" t="s">
        <v>29</v>
      </c>
      <c r="G69" s="66"/>
      <c r="H69" s="66">
        <v>9.85</v>
      </c>
      <c r="I69" s="66">
        <v>9.85</v>
      </c>
      <c r="J69" s="66">
        <v>9.85</v>
      </c>
      <c r="K69" s="66">
        <v>9.85</v>
      </c>
      <c r="L69" s="66">
        <v>9.85</v>
      </c>
      <c r="M69" s="66">
        <v>9.85</v>
      </c>
      <c r="N69" s="66">
        <v>9.85</v>
      </c>
      <c r="O69" s="66">
        <v>9.85</v>
      </c>
      <c r="P69" s="66">
        <v>9.85</v>
      </c>
      <c r="Q69" s="11"/>
    </row>
    <row r="70" spans="1:18" ht="45">
      <c r="A70" s="96"/>
      <c r="B70" s="109"/>
      <c r="C70" s="73" t="s">
        <v>59</v>
      </c>
      <c r="D70" s="65" t="s">
        <v>43</v>
      </c>
      <c r="E70" s="95"/>
      <c r="F70" s="39" t="s">
        <v>23</v>
      </c>
      <c r="G70" s="66"/>
      <c r="H70" s="66">
        <v>3.25</v>
      </c>
      <c r="I70" s="66">
        <v>3.25</v>
      </c>
      <c r="J70" s="66">
        <v>3.25</v>
      </c>
      <c r="K70" s="66">
        <v>3.25</v>
      </c>
      <c r="L70" s="66">
        <v>3.25</v>
      </c>
      <c r="M70" s="66">
        <v>3.25</v>
      </c>
      <c r="N70" s="66">
        <v>3.25</v>
      </c>
      <c r="O70" s="66">
        <v>3.25</v>
      </c>
      <c r="P70" s="66">
        <v>3.25</v>
      </c>
      <c r="R70" s="20"/>
    </row>
    <row r="71" spans="1:18" ht="15" customHeight="1">
      <c r="A71" s="96"/>
      <c r="B71" s="75" t="s">
        <v>60</v>
      </c>
      <c r="C71" s="76"/>
      <c r="D71" s="76"/>
      <c r="E71" s="77"/>
      <c r="F71" s="9" t="s">
        <v>37</v>
      </c>
      <c r="G71" s="38"/>
      <c r="H71" s="38"/>
      <c r="I71" s="38"/>
      <c r="J71" s="38"/>
      <c r="K71" s="38"/>
      <c r="L71" s="38"/>
      <c r="M71" s="38"/>
      <c r="N71" s="38"/>
      <c r="O71" s="38"/>
      <c r="P71" s="38"/>
    </row>
    <row r="72" spans="1:18">
      <c r="A72" s="96"/>
      <c r="B72" s="78"/>
      <c r="C72" s="79"/>
      <c r="D72" s="79"/>
      <c r="E72" s="80"/>
      <c r="F72" s="9" t="s">
        <v>23</v>
      </c>
      <c r="G72" s="37"/>
      <c r="H72" s="37">
        <f t="shared" ref="H72:O72" si="11">H70</f>
        <v>3.25</v>
      </c>
      <c r="I72" s="37">
        <f t="shared" si="11"/>
        <v>3.25</v>
      </c>
      <c r="J72" s="37">
        <f t="shared" si="11"/>
        <v>3.25</v>
      </c>
      <c r="K72" s="37">
        <f t="shared" si="11"/>
        <v>3.25</v>
      </c>
      <c r="L72" s="37">
        <f t="shared" si="11"/>
        <v>3.25</v>
      </c>
      <c r="M72" s="37">
        <f t="shared" si="11"/>
        <v>3.25</v>
      </c>
      <c r="N72" s="37">
        <f t="shared" si="11"/>
        <v>3.25</v>
      </c>
      <c r="O72" s="37">
        <f t="shared" si="11"/>
        <v>3.25</v>
      </c>
      <c r="P72" s="37">
        <f>P70</f>
        <v>3.25</v>
      </c>
    </row>
    <row r="73" spans="1:18">
      <c r="A73" s="96"/>
      <c r="B73" s="78"/>
      <c r="C73" s="79"/>
      <c r="D73" s="79"/>
      <c r="E73" s="80"/>
      <c r="F73" s="9" t="s">
        <v>29</v>
      </c>
      <c r="G73" s="38"/>
      <c r="H73" s="38">
        <f t="shared" ref="H73:O73" si="12">H69</f>
        <v>9.85</v>
      </c>
      <c r="I73" s="38">
        <f t="shared" si="12"/>
        <v>9.85</v>
      </c>
      <c r="J73" s="38">
        <f t="shared" si="12"/>
        <v>9.85</v>
      </c>
      <c r="K73" s="38">
        <f t="shared" si="12"/>
        <v>9.85</v>
      </c>
      <c r="L73" s="38">
        <f t="shared" si="12"/>
        <v>9.85</v>
      </c>
      <c r="M73" s="38">
        <f t="shared" si="12"/>
        <v>9.85</v>
      </c>
      <c r="N73" s="38">
        <f t="shared" si="12"/>
        <v>9.85</v>
      </c>
      <c r="O73" s="38">
        <f t="shared" si="12"/>
        <v>9.85</v>
      </c>
      <c r="P73" s="38">
        <f>P69</f>
        <v>9.85</v>
      </c>
    </row>
    <row r="74" spans="1:18">
      <c r="A74" s="96"/>
      <c r="B74" s="78"/>
      <c r="C74" s="79"/>
      <c r="D74" s="79"/>
      <c r="E74" s="80"/>
      <c r="F74" s="9" t="s">
        <v>38</v>
      </c>
      <c r="G74" s="37"/>
      <c r="H74" s="37">
        <f t="shared" ref="H74:O74" si="13">H73+H72</f>
        <v>13.1</v>
      </c>
      <c r="I74" s="37">
        <f t="shared" si="13"/>
        <v>13.1</v>
      </c>
      <c r="J74" s="37">
        <f t="shared" si="13"/>
        <v>13.1</v>
      </c>
      <c r="K74" s="37">
        <f t="shared" si="13"/>
        <v>13.1</v>
      </c>
      <c r="L74" s="37">
        <f t="shared" si="13"/>
        <v>13.1</v>
      </c>
      <c r="M74" s="37">
        <f t="shared" si="13"/>
        <v>13.1</v>
      </c>
      <c r="N74" s="37">
        <f t="shared" si="13"/>
        <v>13.1</v>
      </c>
      <c r="O74" s="37">
        <f t="shared" si="13"/>
        <v>13.1</v>
      </c>
      <c r="P74" s="37">
        <f>P73+P72</f>
        <v>13.1</v>
      </c>
    </row>
    <row r="75" spans="1:18">
      <c r="A75" s="96"/>
      <c r="B75" s="81"/>
      <c r="C75" s="82"/>
      <c r="D75" s="82"/>
      <c r="E75" s="83"/>
      <c r="F75" s="9" t="s">
        <v>39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1:18" ht="15" customHeight="1">
      <c r="A76" s="96"/>
      <c r="B76" s="91" t="s">
        <v>51</v>
      </c>
      <c r="C76" s="91"/>
      <c r="D76" s="91"/>
      <c r="E76" s="91"/>
      <c r="F76" s="9" t="s">
        <v>37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1:18">
      <c r="A77" s="96"/>
      <c r="B77" s="91"/>
      <c r="C77" s="91"/>
      <c r="D77" s="91"/>
      <c r="E77" s="91"/>
      <c r="F77" s="9" t="s">
        <v>23</v>
      </c>
      <c r="G77" s="38"/>
      <c r="H77" s="38">
        <f t="shared" ref="H77:O77" si="14">H70</f>
        <v>3.25</v>
      </c>
      <c r="I77" s="38">
        <f t="shared" si="14"/>
        <v>3.25</v>
      </c>
      <c r="J77" s="38">
        <f t="shared" si="14"/>
        <v>3.25</v>
      </c>
      <c r="K77" s="38">
        <f t="shared" si="14"/>
        <v>3.25</v>
      </c>
      <c r="L77" s="38">
        <f t="shared" si="14"/>
        <v>3.25</v>
      </c>
      <c r="M77" s="38">
        <f t="shared" si="14"/>
        <v>3.25</v>
      </c>
      <c r="N77" s="38">
        <f t="shared" si="14"/>
        <v>3.25</v>
      </c>
      <c r="O77" s="38">
        <f t="shared" si="14"/>
        <v>3.25</v>
      </c>
      <c r="P77" s="38">
        <f>P70</f>
        <v>3.25</v>
      </c>
    </row>
    <row r="78" spans="1:18">
      <c r="A78" s="96"/>
      <c r="B78" s="91"/>
      <c r="C78" s="91"/>
      <c r="D78" s="91"/>
      <c r="E78" s="91"/>
      <c r="F78" s="9" t="s">
        <v>29</v>
      </c>
      <c r="G78" s="38"/>
      <c r="H78" s="38">
        <f t="shared" ref="H78:O78" si="15">H73</f>
        <v>9.85</v>
      </c>
      <c r="I78" s="38">
        <f t="shared" si="15"/>
        <v>9.85</v>
      </c>
      <c r="J78" s="38">
        <f t="shared" si="15"/>
        <v>9.85</v>
      </c>
      <c r="K78" s="38">
        <f t="shared" si="15"/>
        <v>9.85</v>
      </c>
      <c r="L78" s="38">
        <f t="shared" si="15"/>
        <v>9.85</v>
      </c>
      <c r="M78" s="38">
        <f t="shared" si="15"/>
        <v>9.85</v>
      </c>
      <c r="N78" s="38">
        <f t="shared" si="15"/>
        <v>9.85</v>
      </c>
      <c r="O78" s="38">
        <f t="shared" si="15"/>
        <v>9.85</v>
      </c>
      <c r="P78" s="38">
        <f>P73</f>
        <v>9.85</v>
      </c>
    </row>
    <row r="79" spans="1:18" ht="14.25" customHeight="1">
      <c r="A79" s="96"/>
      <c r="B79" s="91"/>
      <c r="C79" s="91"/>
      <c r="D79" s="91"/>
      <c r="E79" s="91"/>
      <c r="F79" s="9" t="s">
        <v>38</v>
      </c>
      <c r="G79" s="37"/>
      <c r="H79" s="37">
        <f t="shared" ref="H79:O79" si="16">H78+H77</f>
        <v>13.1</v>
      </c>
      <c r="I79" s="37">
        <f t="shared" si="16"/>
        <v>13.1</v>
      </c>
      <c r="J79" s="37">
        <f t="shared" si="16"/>
        <v>13.1</v>
      </c>
      <c r="K79" s="37">
        <f t="shared" si="16"/>
        <v>13.1</v>
      </c>
      <c r="L79" s="37">
        <f t="shared" si="16"/>
        <v>13.1</v>
      </c>
      <c r="M79" s="37">
        <f t="shared" si="16"/>
        <v>13.1</v>
      </c>
      <c r="N79" s="37">
        <f t="shared" si="16"/>
        <v>13.1</v>
      </c>
      <c r="O79" s="37">
        <f t="shared" si="16"/>
        <v>13.1</v>
      </c>
      <c r="P79" s="37">
        <f>P78+P77</f>
        <v>13.1</v>
      </c>
    </row>
    <row r="80" spans="1:18">
      <c r="A80" s="96"/>
      <c r="B80" s="91"/>
      <c r="C80" s="91"/>
      <c r="D80" s="91"/>
      <c r="E80" s="91"/>
      <c r="F80" s="9" t="s">
        <v>39</v>
      </c>
      <c r="G80" s="38"/>
      <c r="H80" s="38"/>
      <c r="I80" s="38"/>
      <c r="J80" s="38"/>
      <c r="K80" s="38"/>
      <c r="L80" s="38"/>
      <c r="M80" s="38"/>
      <c r="N80" s="38"/>
      <c r="O80" s="38"/>
      <c r="P80" s="38"/>
    </row>
    <row r="81" spans="1:25" s="1" customFormat="1" ht="45">
      <c r="A81" s="93">
        <v>6</v>
      </c>
      <c r="B81" s="67" t="s">
        <v>61</v>
      </c>
      <c r="C81" s="67" t="s">
        <v>62</v>
      </c>
      <c r="D81" s="65" t="s">
        <v>63</v>
      </c>
      <c r="E81" s="65" t="s">
        <v>22</v>
      </c>
      <c r="F81" s="39" t="s">
        <v>29</v>
      </c>
      <c r="G81" s="66"/>
      <c r="H81" s="66"/>
      <c r="I81" s="66"/>
      <c r="J81" s="66"/>
      <c r="K81" s="66"/>
      <c r="L81" s="66">
        <v>1.6</v>
      </c>
      <c r="M81" s="66">
        <v>1.6</v>
      </c>
      <c r="N81" s="66">
        <v>1.6</v>
      </c>
      <c r="O81" s="66">
        <v>1.6</v>
      </c>
      <c r="P81" s="66">
        <v>1.6</v>
      </c>
    </row>
    <row r="82" spans="1:25" s="1" customFormat="1" ht="15" customHeight="1">
      <c r="A82" s="94"/>
      <c r="B82" s="75" t="s">
        <v>64</v>
      </c>
      <c r="C82" s="76"/>
      <c r="D82" s="76"/>
      <c r="E82" s="77"/>
      <c r="F82" s="9" t="s">
        <v>37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R82" s="10"/>
      <c r="U82" s="2"/>
    </row>
    <row r="83" spans="1:25" s="1" customFormat="1">
      <c r="A83" s="94"/>
      <c r="B83" s="78"/>
      <c r="C83" s="79"/>
      <c r="D83" s="79"/>
      <c r="E83" s="80"/>
      <c r="F83" s="9" t="s">
        <v>23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R83" s="10"/>
      <c r="U83" s="2"/>
    </row>
    <row r="84" spans="1:25" s="1" customFormat="1">
      <c r="A84" s="94"/>
      <c r="B84" s="78"/>
      <c r="C84" s="79"/>
      <c r="D84" s="79"/>
      <c r="E84" s="80"/>
      <c r="F84" s="9" t="s">
        <v>29</v>
      </c>
      <c r="G84" s="38"/>
      <c r="H84" s="38"/>
      <c r="I84" s="38"/>
      <c r="J84" s="38"/>
      <c r="K84" s="38"/>
      <c r="L84" s="38">
        <f>L81</f>
        <v>1.6</v>
      </c>
      <c r="M84" s="38">
        <f>M81</f>
        <v>1.6</v>
      </c>
      <c r="N84" s="38">
        <f>N81</f>
        <v>1.6</v>
      </c>
      <c r="O84" s="38">
        <f>O81</f>
        <v>1.6</v>
      </c>
      <c r="P84" s="37">
        <f>P81</f>
        <v>1.6</v>
      </c>
      <c r="R84" s="10"/>
      <c r="U84" s="2"/>
    </row>
    <row r="85" spans="1:25" s="1" customFormat="1">
      <c r="A85" s="94"/>
      <c r="B85" s="78"/>
      <c r="C85" s="79"/>
      <c r="D85" s="79"/>
      <c r="E85" s="80"/>
      <c r="F85" s="9" t="s">
        <v>38</v>
      </c>
      <c r="G85" s="37"/>
      <c r="H85" s="37"/>
      <c r="I85" s="37"/>
      <c r="J85" s="37"/>
      <c r="K85" s="37"/>
      <c r="L85" s="37">
        <f>L84</f>
        <v>1.6</v>
      </c>
      <c r="M85" s="37">
        <f>M84</f>
        <v>1.6</v>
      </c>
      <c r="N85" s="37">
        <f>N84</f>
        <v>1.6</v>
      </c>
      <c r="O85" s="37">
        <f>O84</f>
        <v>1.6</v>
      </c>
      <c r="P85" s="37">
        <f>P84</f>
        <v>1.6</v>
      </c>
      <c r="R85" s="10"/>
      <c r="U85" s="2"/>
    </row>
    <row r="86" spans="1:25" s="1" customFormat="1">
      <c r="A86" s="94"/>
      <c r="B86" s="81"/>
      <c r="C86" s="82"/>
      <c r="D86" s="82"/>
      <c r="E86" s="83"/>
      <c r="F86" s="9" t="s">
        <v>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R86" s="10"/>
      <c r="U86" s="2"/>
    </row>
    <row r="87" spans="1:25" s="1" customFormat="1" ht="15" customHeight="1">
      <c r="A87" s="94"/>
      <c r="B87" s="75" t="s">
        <v>51</v>
      </c>
      <c r="C87" s="76"/>
      <c r="D87" s="76"/>
      <c r="E87" s="77"/>
      <c r="F87" s="9" t="s">
        <v>37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R87" s="10"/>
      <c r="U87" s="2"/>
    </row>
    <row r="88" spans="1:25" s="1" customFormat="1">
      <c r="A88" s="94"/>
      <c r="B88" s="78"/>
      <c r="C88" s="79"/>
      <c r="D88" s="79"/>
      <c r="E88" s="80"/>
      <c r="F88" s="9" t="s">
        <v>23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R88" s="10"/>
      <c r="U88" s="2"/>
    </row>
    <row r="89" spans="1:25" s="1" customFormat="1">
      <c r="A89" s="94"/>
      <c r="B89" s="78"/>
      <c r="C89" s="79"/>
      <c r="D89" s="79"/>
      <c r="E89" s="80"/>
      <c r="F89" s="9" t="s">
        <v>29</v>
      </c>
      <c r="G89" s="38"/>
      <c r="H89" s="38"/>
      <c r="I89" s="38"/>
      <c r="J89" s="38"/>
      <c r="K89" s="38"/>
      <c r="L89" s="38">
        <f>L84</f>
        <v>1.6</v>
      </c>
      <c r="M89" s="38">
        <f>M84</f>
        <v>1.6</v>
      </c>
      <c r="N89" s="38">
        <f>N84</f>
        <v>1.6</v>
      </c>
      <c r="O89" s="38">
        <f>O84</f>
        <v>1.6</v>
      </c>
      <c r="P89" s="37">
        <f>P84</f>
        <v>1.6</v>
      </c>
      <c r="R89" s="10"/>
      <c r="U89" s="2"/>
      <c r="Y89" s="13"/>
    </row>
    <row r="90" spans="1:25" s="1" customFormat="1">
      <c r="A90" s="94"/>
      <c r="B90" s="78"/>
      <c r="C90" s="79"/>
      <c r="D90" s="79"/>
      <c r="E90" s="80"/>
      <c r="F90" s="9" t="s">
        <v>38</v>
      </c>
      <c r="G90" s="37"/>
      <c r="H90" s="37"/>
      <c r="I90" s="37"/>
      <c r="J90" s="37"/>
      <c r="K90" s="37"/>
      <c r="L90" s="37">
        <f>L89</f>
        <v>1.6</v>
      </c>
      <c r="M90" s="37">
        <f>M89</f>
        <v>1.6</v>
      </c>
      <c r="N90" s="37">
        <f>N89</f>
        <v>1.6</v>
      </c>
      <c r="O90" s="37">
        <f>O89</f>
        <v>1.6</v>
      </c>
      <c r="P90" s="37">
        <f>P89</f>
        <v>1.6</v>
      </c>
      <c r="R90" s="10"/>
      <c r="U90" s="2"/>
    </row>
    <row r="91" spans="1:25">
      <c r="A91" s="95"/>
      <c r="B91" s="81"/>
      <c r="C91" s="82"/>
      <c r="D91" s="82"/>
      <c r="E91" s="83"/>
      <c r="F91" s="9" t="s">
        <v>39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</row>
    <row r="92" spans="1:25" ht="21" customHeight="1">
      <c r="A92" s="96">
        <v>7</v>
      </c>
      <c r="B92" s="111" t="s">
        <v>65</v>
      </c>
      <c r="C92" s="69" t="s">
        <v>66</v>
      </c>
      <c r="D92" s="93" t="s">
        <v>67</v>
      </c>
      <c r="E92" s="96" t="s">
        <v>22</v>
      </c>
      <c r="F92" s="139" t="s">
        <v>29</v>
      </c>
      <c r="G92" s="112"/>
      <c r="H92" s="112"/>
      <c r="I92" s="112"/>
      <c r="J92" s="112"/>
      <c r="K92" s="140"/>
      <c r="L92" s="112">
        <v>3.8</v>
      </c>
      <c r="M92" s="112">
        <v>3.8</v>
      </c>
      <c r="N92" s="112">
        <v>3.8</v>
      </c>
      <c r="O92" s="112">
        <v>3.8</v>
      </c>
      <c r="P92" s="112">
        <v>3.8</v>
      </c>
    </row>
    <row r="93" spans="1:25" ht="18.75" customHeight="1">
      <c r="A93" s="96"/>
      <c r="B93" s="111"/>
      <c r="C93" s="69" t="s">
        <v>68</v>
      </c>
      <c r="D93" s="95"/>
      <c r="E93" s="96"/>
      <c r="F93" s="139"/>
      <c r="G93" s="112"/>
      <c r="H93" s="112"/>
      <c r="I93" s="112"/>
      <c r="J93" s="112"/>
      <c r="K93" s="141"/>
      <c r="L93" s="112"/>
      <c r="M93" s="112"/>
      <c r="N93" s="112"/>
      <c r="O93" s="112"/>
      <c r="P93" s="112"/>
    </row>
    <row r="94" spans="1:25" ht="15" customHeight="1">
      <c r="A94" s="96"/>
      <c r="B94" s="91" t="s">
        <v>69</v>
      </c>
      <c r="C94" s="91"/>
      <c r="D94" s="91"/>
      <c r="E94" s="91"/>
      <c r="F94" s="9" t="s">
        <v>37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</row>
    <row r="95" spans="1:25">
      <c r="A95" s="96"/>
      <c r="B95" s="91"/>
      <c r="C95" s="91"/>
      <c r="D95" s="91"/>
      <c r="E95" s="91"/>
      <c r="F95" s="9" t="s">
        <v>23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25">
      <c r="A96" s="96"/>
      <c r="B96" s="91"/>
      <c r="C96" s="91"/>
      <c r="D96" s="91"/>
      <c r="E96" s="91"/>
      <c r="F96" s="9" t="s">
        <v>29</v>
      </c>
      <c r="G96" s="38"/>
      <c r="H96" s="38"/>
      <c r="I96" s="38"/>
      <c r="J96" s="38"/>
      <c r="K96" s="38"/>
      <c r="L96" s="38">
        <f>SUM(L92)</f>
        <v>3.8</v>
      </c>
      <c r="M96" s="38">
        <f>SUM(M92)</f>
        <v>3.8</v>
      </c>
      <c r="N96" s="38">
        <f>SUM(N92)</f>
        <v>3.8</v>
      </c>
      <c r="O96" s="38">
        <f>SUM(O92)</f>
        <v>3.8</v>
      </c>
      <c r="P96" s="37">
        <f>SUM(P92)</f>
        <v>3.8</v>
      </c>
    </row>
    <row r="97" spans="1:16">
      <c r="A97" s="96"/>
      <c r="B97" s="91"/>
      <c r="C97" s="91"/>
      <c r="D97" s="91"/>
      <c r="E97" s="91"/>
      <c r="F97" s="9" t="s">
        <v>38</v>
      </c>
      <c r="G97" s="37"/>
      <c r="H97" s="37"/>
      <c r="I97" s="37"/>
      <c r="J97" s="37"/>
      <c r="K97" s="37"/>
      <c r="L97" s="37">
        <f>L96</f>
        <v>3.8</v>
      </c>
      <c r="M97" s="37">
        <f>M96</f>
        <v>3.8</v>
      </c>
      <c r="N97" s="37">
        <f>N96</f>
        <v>3.8</v>
      </c>
      <c r="O97" s="37">
        <f>O96</f>
        <v>3.8</v>
      </c>
      <c r="P97" s="37">
        <f>P96</f>
        <v>3.8</v>
      </c>
    </row>
    <row r="98" spans="1:16">
      <c r="A98" s="96"/>
      <c r="B98" s="91"/>
      <c r="C98" s="91"/>
      <c r="D98" s="91"/>
      <c r="E98" s="91"/>
      <c r="F98" s="9" t="s">
        <v>39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</row>
    <row r="99" spans="1:16" ht="15" customHeight="1">
      <c r="A99" s="96"/>
      <c r="B99" s="91" t="s">
        <v>40</v>
      </c>
      <c r="C99" s="91"/>
      <c r="D99" s="91"/>
      <c r="E99" s="91"/>
      <c r="F99" s="9" t="s">
        <v>37</v>
      </c>
      <c r="G99" s="37"/>
      <c r="H99" s="37"/>
      <c r="I99" s="37"/>
      <c r="J99" s="37"/>
      <c r="K99" s="37"/>
      <c r="L99" s="37"/>
      <c r="M99" s="37"/>
      <c r="N99" s="37"/>
      <c r="O99" s="37"/>
      <c r="P99" s="37"/>
    </row>
    <row r="100" spans="1:16">
      <c r="A100" s="96"/>
      <c r="B100" s="91"/>
      <c r="C100" s="91"/>
      <c r="D100" s="91"/>
      <c r="E100" s="91"/>
      <c r="F100" s="9" t="s">
        <v>23</v>
      </c>
      <c r="G100" s="37"/>
      <c r="H100" s="37"/>
      <c r="I100" s="37"/>
      <c r="J100" s="37"/>
      <c r="K100" s="37"/>
      <c r="L100" s="37"/>
      <c r="M100" s="37"/>
      <c r="N100" s="37"/>
      <c r="O100" s="37"/>
      <c r="P100" s="37"/>
    </row>
    <row r="101" spans="1:16">
      <c r="A101" s="96"/>
      <c r="B101" s="91"/>
      <c r="C101" s="91"/>
      <c r="D101" s="91"/>
      <c r="E101" s="91"/>
      <c r="F101" s="9" t="s">
        <v>29</v>
      </c>
      <c r="G101" s="38"/>
      <c r="H101" s="38"/>
      <c r="I101" s="38"/>
      <c r="J101" s="38"/>
      <c r="K101" s="38"/>
      <c r="L101" s="38">
        <f>L96</f>
        <v>3.8</v>
      </c>
      <c r="M101" s="38">
        <f>M96</f>
        <v>3.8</v>
      </c>
      <c r="N101" s="38">
        <f>N96</f>
        <v>3.8</v>
      </c>
      <c r="O101" s="38">
        <f>O96</f>
        <v>3.8</v>
      </c>
      <c r="P101" s="37">
        <f>P96</f>
        <v>3.8</v>
      </c>
    </row>
    <row r="102" spans="1:16">
      <c r="A102" s="96"/>
      <c r="B102" s="91"/>
      <c r="C102" s="91"/>
      <c r="D102" s="91"/>
      <c r="E102" s="91"/>
      <c r="F102" s="9" t="s">
        <v>38</v>
      </c>
      <c r="G102" s="37"/>
      <c r="H102" s="37"/>
      <c r="I102" s="37"/>
      <c r="J102" s="37"/>
      <c r="K102" s="37"/>
      <c r="L102" s="37">
        <f>L101</f>
        <v>3.8</v>
      </c>
      <c r="M102" s="37">
        <f>M101</f>
        <v>3.8</v>
      </c>
      <c r="N102" s="37">
        <f>N101</f>
        <v>3.8</v>
      </c>
      <c r="O102" s="37">
        <f>O101</f>
        <v>3.8</v>
      </c>
      <c r="P102" s="37">
        <f>P101</f>
        <v>3.8</v>
      </c>
    </row>
    <row r="103" spans="1:16">
      <c r="A103" s="96"/>
      <c r="B103" s="91"/>
      <c r="C103" s="91"/>
      <c r="D103" s="91"/>
      <c r="E103" s="91"/>
      <c r="F103" s="9" t="s">
        <v>39</v>
      </c>
      <c r="G103" s="37"/>
      <c r="H103" s="37"/>
      <c r="I103" s="37"/>
      <c r="J103" s="37"/>
      <c r="K103" s="37"/>
      <c r="L103" s="37"/>
      <c r="M103" s="37"/>
      <c r="N103" s="37"/>
      <c r="O103" s="37"/>
      <c r="P103" s="37"/>
    </row>
    <row r="104" spans="1:16" ht="30">
      <c r="A104" s="86">
        <v>8</v>
      </c>
      <c r="B104" s="40" t="s">
        <v>70</v>
      </c>
      <c r="C104" s="28" t="s">
        <v>71</v>
      </c>
      <c r="D104" s="65" t="s">
        <v>72</v>
      </c>
      <c r="E104" s="86" t="s">
        <v>22</v>
      </c>
      <c r="F104" s="86" t="s">
        <v>73</v>
      </c>
      <c r="G104" s="41"/>
      <c r="H104" s="41">
        <v>1.2929999999999999</v>
      </c>
      <c r="I104" s="41">
        <v>1.2929999999999999</v>
      </c>
      <c r="J104" s="41">
        <v>1.2929999999999999</v>
      </c>
      <c r="K104" s="41">
        <v>1.2929999999999999</v>
      </c>
      <c r="L104" s="41">
        <v>1.2929999999999999</v>
      </c>
      <c r="M104" s="41">
        <v>1.2929999999999999</v>
      </c>
      <c r="N104" s="41">
        <v>1.2929999999999999</v>
      </c>
      <c r="O104" s="41">
        <v>1.2929999999999999</v>
      </c>
      <c r="P104" s="41">
        <v>1.2929999999999999</v>
      </c>
    </row>
    <row r="105" spans="1:16">
      <c r="A105" s="142"/>
      <c r="B105" s="40" t="s">
        <v>74</v>
      </c>
      <c r="C105" s="28" t="s">
        <v>71</v>
      </c>
      <c r="D105" s="65" t="s">
        <v>75</v>
      </c>
      <c r="E105" s="142"/>
      <c r="F105" s="142"/>
      <c r="G105" s="41"/>
      <c r="H105" s="41">
        <v>1.332869214870416</v>
      </c>
      <c r="I105" s="41">
        <v>1.332869214870416</v>
      </c>
      <c r="J105" s="41">
        <v>1.332869214870416</v>
      </c>
      <c r="K105" s="41">
        <v>1.332869214870416</v>
      </c>
      <c r="L105" s="41">
        <v>1.332869214870416</v>
      </c>
      <c r="M105" s="41">
        <v>1.332869214870416</v>
      </c>
      <c r="N105" s="41">
        <v>1.332869214870416</v>
      </c>
      <c r="O105" s="41">
        <v>1.332869214870416</v>
      </c>
      <c r="P105" s="41">
        <v>1.332869214870416</v>
      </c>
    </row>
    <row r="106" spans="1:16" ht="30">
      <c r="A106" s="142"/>
      <c r="B106" s="40" t="s">
        <v>70</v>
      </c>
      <c r="C106" s="28" t="s">
        <v>71</v>
      </c>
      <c r="D106" s="65" t="s">
        <v>76</v>
      </c>
      <c r="E106" s="142"/>
      <c r="F106" s="142"/>
      <c r="G106" s="41"/>
      <c r="H106" s="41">
        <v>0.72</v>
      </c>
      <c r="I106" s="41">
        <v>0.72</v>
      </c>
      <c r="J106" s="41">
        <v>0.72</v>
      </c>
      <c r="K106" s="41">
        <v>0.72</v>
      </c>
      <c r="L106" s="41">
        <v>0.72</v>
      </c>
      <c r="M106" s="41">
        <v>0.72</v>
      </c>
      <c r="N106" s="41">
        <v>0.72</v>
      </c>
      <c r="O106" s="41">
        <v>0.72</v>
      </c>
      <c r="P106" s="41">
        <v>0.72</v>
      </c>
    </row>
    <row r="107" spans="1:16">
      <c r="A107" s="142"/>
      <c r="B107" s="40" t="s">
        <v>77</v>
      </c>
      <c r="C107" s="28" t="s">
        <v>71</v>
      </c>
      <c r="D107" s="65" t="s">
        <v>78</v>
      </c>
      <c r="E107" s="142"/>
      <c r="F107" s="142"/>
      <c r="G107" s="70"/>
      <c r="H107" s="41">
        <v>0.72</v>
      </c>
      <c r="I107" s="41">
        <v>0.72</v>
      </c>
      <c r="J107" s="41">
        <v>0.72</v>
      </c>
      <c r="K107" s="41">
        <v>0.72</v>
      </c>
      <c r="L107" s="41">
        <v>0.72</v>
      </c>
      <c r="M107" s="41">
        <v>0.72</v>
      </c>
      <c r="N107" s="41">
        <v>0.72</v>
      </c>
      <c r="O107" s="41">
        <v>0.72</v>
      </c>
      <c r="P107" s="41">
        <v>0.72</v>
      </c>
    </row>
    <row r="108" spans="1:16">
      <c r="A108" s="142"/>
      <c r="B108" s="40" t="s">
        <v>79</v>
      </c>
      <c r="C108" s="28" t="s">
        <v>71</v>
      </c>
      <c r="D108" s="65" t="s">
        <v>80</v>
      </c>
      <c r="E108" s="142"/>
      <c r="F108" s="142"/>
      <c r="G108" s="70"/>
      <c r="H108" s="70"/>
      <c r="I108" s="41">
        <v>0.73899999999999999</v>
      </c>
      <c r="J108" s="41">
        <v>0.73899999999999999</v>
      </c>
      <c r="K108" s="41">
        <v>0.73899999999999999</v>
      </c>
      <c r="L108" s="41">
        <v>0.73899999999999999</v>
      </c>
      <c r="M108" s="41">
        <v>0.73899999999999999</v>
      </c>
      <c r="N108" s="41">
        <v>0.73899999999999999</v>
      </c>
      <c r="O108" s="41">
        <v>0.73899999999999999</v>
      </c>
      <c r="P108" s="41">
        <v>0.73899999999999999</v>
      </c>
    </row>
    <row r="109" spans="1:16">
      <c r="A109" s="142"/>
      <c r="B109" s="40" t="s">
        <v>81</v>
      </c>
      <c r="C109" s="28" t="s">
        <v>71</v>
      </c>
      <c r="D109" s="65" t="s">
        <v>82</v>
      </c>
      <c r="E109" s="142"/>
      <c r="F109" s="142"/>
      <c r="G109" s="70"/>
      <c r="H109" s="70"/>
      <c r="I109" s="70"/>
      <c r="J109" s="41">
        <v>2.2700285596810628</v>
      </c>
      <c r="K109" s="41">
        <v>2.2700285596810628</v>
      </c>
      <c r="L109" s="41">
        <v>2.2700285596810628</v>
      </c>
      <c r="M109" s="41">
        <v>2.2700285596810628</v>
      </c>
      <c r="N109" s="41">
        <v>2.2700285596810628</v>
      </c>
      <c r="O109" s="41">
        <v>2.2700285596810628</v>
      </c>
      <c r="P109" s="41">
        <v>2.2700285596810628</v>
      </c>
    </row>
    <row r="110" spans="1:16">
      <c r="A110" s="142"/>
      <c r="B110" s="40" t="s">
        <v>81</v>
      </c>
      <c r="C110" s="28" t="s">
        <v>71</v>
      </c>
      <c r="D110" s="65" t="s">
        <v>83</v>
      </c>
      <c r="E110" s="142"/>
      <c r="F110" s="142"/>
      <c r="G110" s="70"/>
      <c r="H110" s="70"/>
      <c r="I110" s="70"/>
      <c r="J110" s="70"/>
      <c r="K110" s="41">
        <v>1.4903188686613347</v>
      </c>
      <c r="L110" s="41">
        <v>1.4903188686613347</v>
      </c>
      <c r="M110" s="41">
        <v>1.4903188686613347</v>
      </c>
      <c r="N110" s="41">
        <v>1.4903188686613347</v>
      </c>
      <c r="O110" s="41">
        <v>1.4903188686613347</v>
      </c>
      <c r="P110" s="41">
        <v>1.4903188686613347</v>
      </c>
    </row>
    <row r="111" spans="1:16" ht="30">
      <c r="A111" s="142"/>
      <c r="B111" s="40" t="s">
        <v>70</v>
      </c>
      <c r="C111" s="28" t="s">
        <v>71</v>
      </c>
      <c r="D111" s="65" t="s">
        <v>84</v>
      </c>
      <c r="E111" s="142"/>
      <c r="F111" s="142"/>
      <c r="G111" s="70"/>
      <c r="H111" s="70"/>
      <c r="I111" s="70"/>
      <c r="J111" s="70"/>
      <c r="K111" s="70"/>
      <c r="L111" s="41">
        <v>0.247</v>
      </c>
      <c r="M111" s="41">
        <v>0.247</v>
      </c>
      <c r="N111" s="41">
        <v>0.247</v>
      </c>
      <c r="O111" s="41">
        <v>0.247</v>
      </c>
      <c r="P111" s="41">
        <v>0.247</v>
      </c>
    </row>
    <row r="112" spans="1:16" ht="30">
      <c r="A112" s="142"/>
      <c r="B112" s="40" t="s">
        <v>85</v>
      </c>
      <c r="C112" s="28" t="s">
        <v>71</v>
      </c>
      <c r="D112" s="65" t="s">
        <v>86</v>
      </c>
      <c r="E112" s="142"/>
      <c r="F112" s="142"/>
      <c r="G112" s="70"/>
      <c r="H112" s="70"/>
      <c r="I112" s="70"/>
      <c r="J112" s="70"/>
      <c r="K112" s="70"/>
      <c r="L112" s="70"/>
      <c r="M112" s="41">
        <v>1.36</v>
      </c>
      <c r="N112" s="41">
        <v>1.36</v>
      </c>
      <c r="O112" s="41">
        <v>1.36</v>
      </c>
      <c r="P112" s="41">
        <v>1.36</v>
      </c>
    </row>
    <row r="113" spans="1:16" ht="30">
      <c r="A113" s="142"/>
      <c r="B113" s="40" t="s">
        <v>87</v>
      </c>
      <c r="C113" s="28" t="s">
        <v>71</v>
      </c>
      <c r="D113" s="65" t="s">
        <v>88</v>
      </c>
      <c r="E113" s="142"/>
      <c r="F113" s="142"/>
      <c r="G113" s="70"/>
      <c r="H113" s="70"/>
      <c r="I113" s="70"/>
      <c r="J113" s="70"/>
      <c r="K113" s="70"/>
      <c r="L113" s="70"/>
      <c r="M113" s="70"/>
      <c r="N113" s="41">
        <v>0.9</v>
      </c>
      <c r="O113" s="41">
        <v>0.9</v>
      </c>
      <c r="P113" s="41">
        <v>0.9</v>
      </c>
    </row>
    <row r="114" spans="1:16">
      <c r="A114" s="142"/>
      <c r="B114" s="40" t="s">
        <v>89</v>
      </c>
      <c r="C114" s="28" t="s">
        <v>71</v>
      </c>
      <c r="D114" s="65" t="s">
        <v>90</v>
      </c>
      <c r="E114" s="142"/>
      <c r="F114" s="142"/>
      <c r="G114" s="70"/>
      <c r="H114" s="70"/>
      <c r="I114" s="70"/>
      <c r="J114" s="70"/>
      <c r="K114" s="70"/>
      <c r="L114" s="70"/>
      <c r="M114" s="70"/>
      <c r="N114" s="70"/>
      <c r="O114" s="41">
        <v>1.23</v>
      </c>
      <c r="P114" s="41">
        <v>1.23</v>
      </c>
    </row>
    <row r="115" spans="1:16" ht="30">
      <c r="A115" s="142"/>
      <c r="B115" s="40" t="s">
        <v>85</v>
      </c>
      <c r="C115" s="28" t="s">
        <v>71</v>
      </c>
      <c r="D115" s="65" t="s">
        <v>91</v>
      </c>
      <c r="E115" s="142"/>
      <c r="F115" s="142"/>
      <c r="G115" s="70"/>
      <c r="H115" s="70"/>
      <c r="I115" s="70"/>
      <c r="J115" s="70"/>
      <c r="K115" s="70"/>
      <c r="L115" s="70"/>
      <c r="M115" s="70"/>
      <c r="N115" s="70"/>
      <c r="O115" s="70"/>
      <c r="P115" s="41">
        <v>0.7661913808768146</v>
      </c>
    </row>
    <row r="116" spans="1:16">
      <c r="A116" s="142"/>
      <c r="B116" s="28" t="s">
        <v>92</v>
      </c>
      <c r="C116" s="28" t="s">
        <v>93</v>
      </c>
      <c r="D116" s="42" t="s">
        <v>94</v>
      </c>
      <c r="E116" s="143" t="s">
        <v>48</v>
      </c>
      <c r="F116" s="122" t="s">
        <v>29</v>
      </c>
      <c r="G116" s="43">
        <v>8.6999999999999994E-2</v>
      </c>
      <c r="H116" s="43">
        <v>8.6999999999999994E-2</v>
      </c>
      <c r="I116" s="43">
        <v>8.6999999999999994E-2</v>
      </c>
      <c r="J116" s="43">
        <v>8.6999999999999994E-2</v>
      </c>
      <c r="K116" s="43">
        <v>8.6999999999999994E-2</v>
      </c>
      <c r="L116" s="43">
        <v>8.6999999999999994E-2</v>
      </c>
      <c r="M116" s="43">
        <v>8.6999999999999994E-2</v>
      </c>
      <c r="N116" s="43">
        <v>8.6999999999999994E-2</v>
      </c>
      <c r="O116" s="43">
        <v>8.6999999999999994E-2</v>
      </c>
      <c r="P116" s="43">
        <v>8.6999999999999994E-2</v>
      </c>
    </row>
    <row r="117" spans="1:16">
      <c r="A117" s="142"/>
      <c r="B117" s="28" t="s">
        <v>92</v>
      </c>
      <c r="C117" s="28" t="s">
        <v>93</v>
      </c>
      <c r="D117" s="3" t="s">
        <v>95</v>
      </c>
      <c r="E117" s="143"/>
      <c r="F117" s="124"/>
      <c r="G117" s="41">
        <v>2.1173489738141891</v>
      </c>
      <c r="H117" s="41">
        <v>2.1173489738141891</v>
      </c>
      <c r="I117" s="41">
        <v>2.1173489738141891</v>
      </c>
      <c r="J117" s="41">
        <v>2.1173489738141891</v>
      </c>
      <c r="K117" s="41">
        <v>2.1173489738141891</v>
      </c>
      <c r="L117" s="41">
        <v>2.1173489738141891</v>
      </c>
      <c r="M117" s="41">
        <v>2.1173489738141891</v>
      </c>
      <c r="N117" s="41">
        <v>2.1173489738141891</v>
      </c>
      <c r="O117" s="41">
        <v>2.1173489738141891</v>
      </c>
      <c r="P117" s="41">
        <v>2.1173489738141891</v>
      </c>
    </row>
    <row r="118" spans="1:16">
      <c r="A118" s="142"/>
      <c r="B118" s="91" t="s">
        <v>96</v>
      </c>
      <c r="C118" s="91"/>
      <c r="D118" s="91"/>
      <c r="E118" s="91"/>
      <c r="F118" s="9" t="s">
        <v>37</v>
      </c>
      <c r="G118" s="38"/>
      <c r="H118" s="38">
        <f t="shared" ref="H118:O118" si="17">SUM(H104:H115)</f>
        <v>4.0658692148704159</v>
      </c>
      <c r="I118" s="38">
        <f t="shared" si="17"/>
        <v>4.8048692148704157</v>
      </c>
      <c r="J118" s="38">
        <f t="shared" si="17"/>
        <v>7.0748977745514789</v>
      </c>
      <c r="K118" s="38">
        <f t="shared" si="17"/>
        <v>8.5652166432128141</v>
      </c>
      <c r="L118" s="38">
        <f t="shared" si="17"/>
        <v>8.8122166432128139</v>
      </c>
      <c r="M118" s="38">
        <f t="shared" si="17"/>
        <v>10.172216643212813</v>
      </c>
      <c r="N118" s="38">
        <f t="shared" si="17"/>
        <v>11.072216643212814</v>
      </c>
      <c r="O118" s="38">
        <f t="shared" si="17"/>
        <v>12.302216643212814</v>
      </c>
      <c r="P118" s="38">
        <f>SUM(P104:P115)</f>
        <v>13.068408024089628</v>
      </c>
    </row>
    <row r="119" spans="1:16">
      <c r="A119" s="142"/>
      <c r="B119" s="91"/>
      <c r="C119" s="91"/>
      <c r="D119" s="91"/>
      <c r="E119" s="91"/>
      <c r="F119" s="9" t="s">
        <v>23</v>
      </c>
      <c r="G119" s="37"/>
      <c r="H119" s="37"/>
      <c r="I119" s="37"/>
      <c r="J119" s="37"/>
      <c r="K119" s="37"/>
      <c r="L119" s="37"/>
      <c r="M119" s="37"/>
      <c r="N119" s="37"/>
      <c r="O119" s="37"/>
      <c r="P119" s="37"/>
    </row>
    <row r="120" spans="1:16">
      <c r="A120" s="142"/>
      <c r="B120" s="91"/>
      <c r="C120" s="91"/>
      <c r="D120" s="91"/>
      <c r="E120" s="91"/>
      <c r="F120" s="9" t="s">
        <v>29</v>
      </c>
      <c r="G120" s="38">
        <f>SUM(G116:G117)</f>
        <v>2.2043489738141893</v>
      </c>
      <c r="H120" s="38">
        <f>SUM(H116:H117)</f>
        <v>2.2043489738141893</v>
      </c>
      <c r="I120" s="38">
        <f t="shared" ref="I120:O120" si="18">SUM(I116:I117)</f>
        <v>2.2043489738141893</v>
      </c>
      <c r="J120" s="38">
        <f t="shared" si="18"/>
        <v>2.2043489738141893</v>
      </c>
      <c r="K120" s="38">
        <f t="shared" si="18"/>
        <v>2.2043489738141893</v>
      </c>
      <c r="L120" s="38">
        <f t="shared" si="18"/>
        <v>2.2043489738141893</v>
      </c>
      <c r="M120" s="38">
        <f t="shared" si="18"/>
        <v>2.2043489738141893</v>
      </c>
      <c r="N120" s="38">
        <f t="shared" si="18"/>
        <v>2.2043489738141893</v>
      </c>
      <c r="O120" s="38">
        <f t="shared" si="18"/>
        <v>2.2043489738141893</v>
      </c>
      <c r="P120" s="38">
        <f>SUM(P116:P117)</f>
        <v>2.2043489738141893</v>
      </c>
    </row>
    <row r="121" spans="1:16">
      <c r="A121" s="142"/>
      <c r="B121" s="91"/>
      <c r="C121" s="91"/>
      <c r="D121" s="91"/>
      <c r="E121" s="91"/>
      <c r="F121" s="9" t="s">
        <v>38</v>
      </c>
      <c r="G121" s="37">
        <f t="shared" ref="G121:O121" si="19">G118+G119+G120</f>
        <v>2.2043489738141893</v>
      </c>
      <c r="H121" s="37">
        <f>H118+H119+H120</f>
        <v>6.2702181886846056</v>
      </c>
      <c r="I121" s="37">
        <f t="shared" si="19"/>
        <v>7.0092181886846046</v>
      </c>
      <c r="J121" s="37">
        <f t="shared" si="19"/>
        <v>9.2792467483656687</v>
      </c>
      <c r="K121" s="37">
        <f t="shared" si="19"/>
        <v>10.769565617027004</v>
      </c>
      <c r="L121" s="37">
        <f t="shared" si="19"/>
        <v>11.016565617027004</v>
      </c>
      <c r="M121" s="37">
        <f t="shared" si="19"/>
        <v>12.376565617027003</v>
      </c>
      <c r="N121" s="37">
        <f t="shared" si="19"/>
        <v>13.276565617027003</v>
      </c>
      <c r="O121" s="37">
        <f t="shared" si="19"/>
        <v>14.506565617027004</v>
      </c>
      <c r="P121" s="37">
        <f>P118+P119+P120</f>
        <v>15.272756997903818</v>
      </c>
    </row>
    <row r="122" spans="1:16">
      <c r="A122" s="142"/>
      <c r="B122" s="91"/>
      <c r="C122" s="91"/>
      <c r="D122" s="91"/>
      <c r="E122" s="91"/>
      <c r="F122" s="9" t="s">
        <v>39</v>
      </c>
      <c r="G122" s="37"/>
      <c r="H122" s="37"/>
      <c r="I122" s="37"/>
      <c r="J122" s="37"/>
      <c r="K122" s="37"/>
      <c r="L122" s="37"/>
      <c r="M122" s="37"/>
      <c r="N122" s="37"/>
      <c r="O122" s="37"/>
      <c r="P122" s="37"/>
    </row>
    <row r="123" spans="1:16" ht="15" customHeight="1">
      <c r="A123" s="142"/>
      <c r="B123" s="91" t="s">
        <v>51</v>
      </c>
      <c r="C123" s="91"/>
      <c r="D123" s="91"/>
      <c r="E123" s="91"/>
      <c r="F123" s="9" t="s">
        <v>37</v>
      </c>
      <c r="G123" s="37"/>
      <c r="H123" s="37">
        <f t="shared" ref="H123:O123" si="20">H118</f>
        <v>4.0658692148704159</v>
      </c>
      <c r="I123" s="37">
        <f t="shared" si="20"/>
        <v>4.8048692148704157</v>
      </c>
      <c r="J123" s="37">
        <f t="shared" si="20"/>
        <v>7.0748977745514789</v>
      </c>
      <c r="K123" s="37">
        <f t="shared" si="20"/>
        <v>8.5652166432128141</v>
      </c>
      <c r="L123" s="37">
        <f t="shared" si="20"/>
        <v>8.8122166432128139</v>
      </c>
      <c r="M123" s="37">
        <f t="shared" si="20"/>
        <v>10.172216643212813</v>
      </c>
      <c r="N123" s="37">
        <f t="shared" si="20"/>
        <v>11.072216643212814</v>
      </c>
      <c r="O123" s="37">
        <f t="shared" si="20"/>
        <v>12.302216643212814</v>
      </c>
      <c r="P123" s="37">
        <f>P118</f>
        <v>13.068408024089628</v>
      </c>
    </row>
    <row r="124" spans="1:16">
      <c r="A124" s="142"/>
      <c r="B124" s="91"/>
      <c r="C124" s="91"/>
      <c r="D124" s="91"/>
      <c r="E124" s="91"/>
      <c r="F124" s="9" t="s">
        <v>23</v>
      </c>
      <c r="G124" s="37"/>
      <c r="H124" s="37"/>
      <c r="I124" s="37"/>
      <c r="J124" s="37"/>
      <c r="K124" s="37"/>
      <c r="L124" s="37"/>
      <c r="M124" s="37"/>
      <c r="N124" s="37"/>
      <c r="O124" s="37"/>
      <c r="P124" s="37"/>
    </row>
    <row r="125" spans="1:16">
      <c r="A125" s="142"/>
      <c r="B125" s="91"/>
      <c r="C125" s="91"/>
      <c r="D125" s="91"/>
      <c r="E125" s="91"/>
      <c r="F125" s="9" t="s">
        <v>29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</row>
    <row r="126" spans="1:16">
      <c r="A126" s="142"/>
      <c r="B126" s="91"/>
      <c r="C126" s="91"/>
      <c r="D126" s="91"/>
      <c r="E126" s="91"/>
      <c r="F126" s="9" t="s">
        <v>38</v>
      </c>
      <c r="G126" s="37"/>
      <c r="H126" s="37">
        <f t="shared" ref="H126:O126" si="21">H123</f>
        <v>4.0658692148704159</v>
      </c>
      <c r="I126" s="37">
        <f t="shared" si="21"/>
        <v>4.8048692148704157</v>
      </c>
      <c r="J126" s="37">
        <f t="shared" si="21"/>
        <v>7.0748977745514789</v>
      </c>
      <c r="K126" s="37">
        <f t="shared" si="21"/>
        <v>8.5652166432128141</v>
      </c>
      <c r="L126" s="37">
        <f t="shared" si="21"/>
        <v>8.8122166432128139</v>
      </c>
      <c r="M126" s="37">
        <f t="shared" si="21"/>
        <v>10.172216643212813</v>
      </c>
      <c r="N126" s="37">
        <f t="shared" si="21"/>
        <v>11.072216643212814</v>
      </c>
      <c r="O126" s="37">
        <f t="shared" si="21"/>
        <v>12.302216643212814</v>
      </c>
      <c r="P126" s="37">
        <f>P123</f>
        <v>13.068408024089628</v>
      </c>
    </row>
    <row r="127" spans="1:16">
      <c r="A127" s="142"/>
      <c r="B127" s="91"/>
      <c r="C127" s="91"/>
      <c r="D127" s="91"/>
      <c r="E127" s="91"/>
      <c r="F127" s="9" t="s">
        <v>39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</row>
    <row r="128" spans="1:16">
      <c r="A128" s="142"/>
      <c r="B128" s="145" t="s">
        <v>40</v>
      </c>
      <c r="C128" s="145"/>
      <c r="D128" s="145"/>
      <c r="E128" s="145"/>
      <c r="F128" s="44" t="s">
        <v>37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</row>
    <row r="129" spans="1:16">
      <c r="A129" s="142"/>
      <c r="B129" s="145"/>
      <c r="C129" s="145"/>
      <c r="D129" s="145"/>
      <c r="E129" s="145"/>
      <c r="F129" s="44" t="s">
        <v>23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</row>
    <row r="130" spans="1:16">
      <c r="A130" s="142"/>
      <c r="B130" s="145"/>
      <c r="C130" s="145"/>
      <c r="D130" s="145"/>
      <c r="E130" s="145"/>
      <c r="F130" s="44" t="s">
        <v>29</v>
      </c>
      <c r="G130" s="38">
        <f t="shared" ref="G130:O130" si="22">G120</f>
        <v>2.2043489738141893</v>
      </c>
      <c r="H130" s="38">
        <f t="shared" si="22"/>
        <v>2.2043489738141893</v>
      </c>
      <c r="I130" s="38">
        <f t="shared" si="22"/>
        <v>2.2043489738141893</v>
      </c>
      <c r="J130" s="38">
        <f t="shared" si="22"/>
        <v>2.2043489738141893</v>
      </c>
      <c r="K130" s="38">
        <f t="shared" si="22"/>
        <v>2.2043489738141893</v>
      </c>
      <c r="L130" s="38">
        <f t="shared" si="22"/>
        <v>2.2043489738141893</v>
      </c>
      <c r="M130" s="38">
        <f t="shared" si="22"/>
        <v>2.2043489738141893</v>
      </c>
      <c r="N130" s="38">
        <f t="shared" si="22"/>
        <v>2.2043489738141893</v>
      </c>
      <c r="O130" s="38">
        <f t="shared" si="22"/>
        <v>2.2043489738141893</v>
      </c>
      <c r="P130" s="38">
        <f>P120</f>
        <v>2.2043489738141893</v>
      </c>
    </row>
    <row r="131" spans="1:16">
      <c r="A131" s="142"/>
      <c r="B131" s="145"/>
      <c r="C131" s="145"/>
      <c r="D131" s="145"/>
      <c r="E131" s="145"/>
      <c r="F131" s="44" t="s">
        <v>38</v>
      </c>
      <c r="G131" s="38">
        <f t="shared" ref="G131:O131" si="23">G130</f>
        <v>2.2043489738141893</v>
      </c>
      <c r="H131" s="38">
        <f t="shared" si="23"/>
        <v>2.2043489738141893</v>
      </c>
      <c r="I131" s="38">
        <f t="shared" si="23"/>
        <v>2.2043489738141893</v>
      </c>
      <c r="J131" s="38">
        <f t="shared" si="23"/>
        <v>2.2043489738141893</v>
      </c>
      <c r="K131" s="38">
        <f t="shared" si="23"/>
        <v>2.2043489738141893</v>
      </c>
      <c r="L131" s="38">
        <f t="shared" si="23"/>
        <v>2.2043489738141893</v>
      </c>
      <c r="M131" s="38">
        <f t="shared" si="23"/>
        <v>2.2043489738141893</v>
      </c>
      <c r="N131" s="38">
        <f t="shared" si="23"/>
        <v>2.2043489738141893</v>
      </c>
      <c r="O131" s="38">
        <f t="shared" si="23"/>
        <v>2.2043489738141893</v>
      </c>
      <c r="P131" s="38">
        <f>P130</f>
        <v>2.2043489738141893</v>
      </c>
    </row>
    <row r="132" spans="1:16">
      <c r="A132" s="87"/>
      <c r="B132" s="145"/>
      <c r="C132" s="145"/>
      <c r="D132" s="145"/>
      <c r="E132" s="145"/>
      <c r="F132" s="44" t="s">
        <v>39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</row>
    <row r="133" spans="1:16" s="12" customFormat="1" ht="38.25">
      <c r="A133" s="93">
        <v>9</v>
      </c>
      <c r="B133" s="111" t="s">
        <v>97</v>
      </c>
      <c r="C133" s="68" t="s">
        <v>98</v>
      </c>
      <c r="D133" s="68" t="s">
        <v>99</v>
      </c>
      <c r="E133" s="45" t="s">
        <v>100</v>
      </c>
      <c r="F133" s="68" t="s">
        <v>23</v>
      </c>
      <c r="G133" s="46"/>
      <c r="H133" s="46"/>
      <c r="I133" s="46">
        <v>3.4</v>
      </c>
      <c r="J133" s="46">
        <v>3.4</v>
      </c>
      <c r="K133" s="46">
        <v>3.4</v>
      </c>
      <c r="L133" s="46">
        <v>3.4</v>
      </c>
      <c r="M133" s="46">
        <v>3.4</v>
      </c>
      <c r="N133" s="46">
        <v>3.4</v>
      </c>
      <c r="O133" s="46">
        <v>3.4</v>
      </c>
      <c r="P133" s="46">
        <v>3.4</v>
      </c>
    </row>
    <row r="134" spans="1:16" s="12" customFormat="1" ht="38.25">
      <c r="A134" s="94"/>
      <c r="B134" s="127"/>
      <c r="C134" s="60" t="s">
        <v>98</v>
      </c>
      <c r="D134" s="60" t="s">
        <v>101</v>
      </c>
      <c r="E134" s="45" t="s">
        <v>100</v>
      </c>
      <c r="F134" s="68" t="s">
        <v>23</v>
      </c>
      <c r="G134" s="47"/>
      <c r="H134" s="47"/>
      <c r="I134" s="47">
        <v>2.4</v>
      </c>
      <c r="J134" s="47">
        <v>2.4</v>
      </c>
      <c r="K134" s="47">
        <v>2.4</v>
      </c>
      <c r="L134" s="47">
        <v>2.4</v>
      </c>
      <c r="M134" s="47">
        <v>2.4</v>
      </c>
      <c r="N134" s="47">
        <v>2.4</v>
      </c>
      <c r="O134" s="47">
        <v>2.4</v>
      </c>
      <c r="P134" s="47">
        <v>2.4</v>
      </c>
    </row>
    <row r="135" spans="1:16" s="12" customFormat="1" ht="15" customHeight="1">
      <c r="A135" s="94"/>
      <c r="B135" s="69" t="s">
        <v>102</v>
      </c>
      <c r="C135" s="48" t="s">
        <v>103</v>
      </c>
      <c r="D135" s="48" t="s">
        <v>104</v>
      </c>
      <c r="E135" s="45" t="s">
        <v>22</v>
      </c>
      <c r="F135" s="68" t="s">
        <v>23</v>
      </c>
      <c r="G135" s="66"/>
      <c r="H135" s="66"/>
      <c r="I135" s="66">
        <v>0.45</v>
      </c>
      <c r="J135" s="66">
        <v>0.45</v>
      </c>
      <c r="K135" s="66">
        <v>0.45</v>
      </c>
      <c r="L135" s="66">
        <v>0.45</v>
      </c>
      <c r="M135" s="66">
        <v>0.45</v>
      </c>
      <c r="N135" s="66">
        <v>0.45</v>
      </c>
      <c r="O135" s="66">
        <v>0.45</v>
      </c>
      <c r="P135" s="66">
        <v>0.45</v>
      </c>
    </row>
    <row r="136" spans="1:16" s="12" customFormat="1" ht="38.25">
      <c r="A136" s="94"/>
      <c r="B136" s="69" t="s">
        <v>105</v>
      </c>
      <c r="C136" s="62" t="s">
        <v>98</v>
      </c>
      <c r="D136" s="62" t="s">
        <v>106</v>
      </c>
      <c r="E136" s="45" t="s">
        <v>100</v>
      </c>
      <c r="F136" s="68" t="s">
        <v>23</v>
      </c>
      <c r="G136" s="66"/>
      <c r="H136" s="66"/>
      <c r="I136" s="66">
        <v>0.3</v>
      </c>
      <c r="J136" s="66">
        <v>0.3</v>
      </c>
      <c r="K136" s="66">
        <v>0.3</v>
      </c>
      <c r="L136" s="66">
        <v>0.3</v>
      </c>
      <c r="M136" s="66">
        <v>0.3</v>
      </c>
      <c r="N136" s="66">
        <v>0.3</v>
      </c>
      <c r="O136" s="66">
        <v>0.3</v>
      </c>
      <c r="P136" s="66">
        <v>0.3</v>
      </c>
    </row>
    <row r="137" spans="1:16" s="12" customFormat="1">
      <c r="A137" s="94"/>
      <c r="B137" s="127" t="s">
        <v>107</v>
      </c>
      <c r="C137" s="64" t="s">
        <v>108</v>
      </c>
      <c r="D137" s="64" t="s">
        <v>109</v>
      </c>
      <c r="E137" s="49" t="s">
        <v>22</v>
      </c>
      <c r="F137" s="60" t="s">
        <v>23</v>
      </c>
      <c r="G137" s="70"/>
      <c r="H137" s="70"/>
      <c r="I137" s="70">
        <v>0.45</v>
      </c>
      <c r="J137" s="70">
        <v>0.45</v>
      </c>
      <c r="K137" s="70">
        <v>0.45</v>
      </c>
      <c r="L137" s="70">
        <v>0.45</v>
      </c>
      <c r="M137" s="70">
        <v>0.45</v>
      </c>
      <c r="N137" s="70">
        <v>0.45</v>
      </c>
      <c r="O137" s="70">
        <v>0.45</v>
      </c>
      <c r="P137" s="70">
        <v>0.45</v>
      </c>
    </row>
    <row r="138" spans="1:16" s="12" customFormat="1">
      <c r="A138" s="94"/>
      <c r="B138" s="108"/>
      <c r="C138" s="64" t="s">
        <v>108</v>
      </c>
      <c r="D138" s="64" t="s">
        <v>110</v>
      </c>
      <c r="E138" s="49" t="s">
        <v>22</v>
      </c>
      <c r="F138" s="60" t="s">
        <v>23</v>
      </c>
      <c r="G138" s="70"/>
      <c r="H138" s="70"/>
      <c r="I138" s="70">
        <v>0.6</v>
      </c>
      <c r="J138" s="70">
        <v>0.6</v>
      </c>
      <c r="K138" s="70">
        <v>0.6</v>
      </c>
      <c r="L138" s="70">
        <v>0.6</v>
      </c>
      <c r="M138" s="70">
        <v>0.6</v>
      </c>
      <c r="N138" s="70">
        <v>0.6</v>
      </c>
      <c r="O138" s="70">
        <v>0.6</v>
      </c>
      <c r="P138" s="70">
        <v>0.6</v>
      </c>
    </row>
    <row r="139" spans="1:16" s="12" customFormat="1">
      <c r="A139" s="94"/>
      <c r="B139" s="109"/>
      <c r="C139" s="64" t="s">
        <v>108</v>
      </c>
      <c r="D139" s="64" t="s">
        <v>111</v>
      </c>
      <c r="E139" s="49" t="s">
        <v>22</v>
      </c>
      <c r="F139" s="60" t="s">
        <v>23</v>
      </c>
      <c r="G139" s="70"/>
      <c r="H139" s="70"/>
      <c r="I139" s="70">
        <v>0.5</v>
      </c>
      <c r="J139" s="70">
        <v>0.5</v>
      </c>
      <c r="K139" s="70">
        <v>0.5</v>
      </c>
      <c r="L139" s="70">
        <v>0.5</v>
      </c>
      <c r="M139" s="70">
        <v>0.5</v>
      </c>
      <c r="N139" s="70">
        <v>0.5</v>
      </c>
      <c r="O139" s="70">
        <v>0.5</v>
      </c>
      <c r="P139" s="70">
        <v>0.5</v>
      </c>
    </row>
    <row r="140" spans="1:16" s="12" customFormat="1" ht="38.25">
      <c r="A140" s="94"/>
      <c r="B140" s="127" t="s">
        <v>112</v>
      </c>
      <c r="C140" s="64" t="s">
        <v>98</v>
      </c>
      <c r="D140" s="64" t="s">
        <v>113</v>
      </c>
      <c r="E140" s="49" t="s">
        <v>100</v>
      </c>
      <c r="F140" s="68" t="s">
        <v>23</v>
      </c>
      <c r="G140" s="70"/>
      <c r="H140" s="70"/>
      <c r="I140" s="70">
        <v>0.5</v>
      </c>
      <c r="J140" s="70">
        <v>0.5</v>
      </c>
      <c r="K140" s="70">
        <v>0.5</v>
      </c>
      <c r="L140" s="70">
        <v>0.5</v>
      </c>
      <c r="M140" s="70">
        <v>0.5</v>
      </c>
      <c r="N140" s="70">
        <v>0.5</v>
      </c>
      <c r="O140" s="70">
        <v>0.5</v>
      </c>
      <c r="P140" s="70">
        <v>0.5</v>
      </c>
    </row>
    <row r="141" spans="1:16" s="12" customFormat="1" ht="38.25">
      <c r="A141" s="94"/>
      <c r="B141" s="109"/>
      <c r="C141" s="64" t="s">
        <v>98</v>
      </c>
      <c r="D141" s="64" t="s">
        <v>114</v>
      </c>
      <c r="E141" s="49" t="s">
        <v>100</v>
      </c>
      <c r="F141" s="68" t="s">
        <v>23</v>
      </c>
      <c r="G141" s="70"/>
      <c r="H141" s="70"/>
      <c r="I141" s="70">
        <v>0.9</v>
      </c>
      <c r="J141" s="70">
        <v>0.9</v>
      </c>
      <c r="K141" s="70">
        <v>0.9</v>
      </c>
      <c r="L141" s="70">
        <v>0.9</v>
      </c>
      <c r="M141" s="70">
        <v>0.9</v>
      </c>
      <c r="N141" s="70">
        <v>0.9</v>
      </c>
      <c r="O141" s="70">
        <v>0.9</v>
      </c>
      <c r="P141" s="70">
        <v>0.9</v>
      </c>
    </row>
    <row r="142" spans="1:16" s="12" customFormat="1" ht="39">
      <c r="A142" s="94"/>
      <c r="B142" s="127" t="s">
        <v>115</v>
      </c>
      <c r="C142" s="64" t="s">
        <v>116</v>
      </c>
      <c r="D142" s="64" t="s">
        <v>117</v>
      </c>
      <c r="E142" s="50" t="s">
        <v>118</v>
      </c>
      <c r="F142" s="68" t="s">
        <v>29</v>
      </c>
      <c r="G142" s="70"/>
      <c r="H142" s="70"/>
      <c r="I142" s="70">
        <v>0.57999999999999996</v>
      </c>
      <c r="J142" s="70">
        <v>0.57999999999999996</v>
      </c>
      <c r="K142" s="70">
        <v>0.57999999999999996</v>
      </c>
      <c r="L142" s="70">
        <v>0.57999999999999996</v>
      </c>
      <c r="M142" s="70">
        <v>0.57999999999999996</v>
      </c>
      <c r="N142" s="70">
        <v>0.57999999999999996</v>
      </c>
      <c r="O142" s="70">
        <v>0.57999999999999996</v>
      </c>
      <c r="P142" s="70">
        <v>0.57999999999999996</v>
      </c>
    </row>
    <row r="143" spans="1:16" s="12" customFormat="1" ht="30" customHeight="1">
      <c r="A143" s="94"/>
      <c r="B143" s="109"/>
      <c r="C143" s="64" t="s">
        <v>119</v>
      </c>
      <c r="D143" s="64" t="s">
        <v>120</v>
      </c>
      <c r="E143" s="49" t="s">
        <v>121</v>
      </c>
      <c r="F143" s="60" t="s">
        <v>23</v>
      </c>
      <c r="G143" s="70"/>
      <c r="H143" s="70"/>
      <c r="I143" s="70">
        <v>0.5</v>
      </c>
      <c r="J143" s="70">
        <v>0.5</v>
      </c>
      <c r="K143" s="70">
        <v>0.5</v>
      </c>
      <c r="L143" s="70">
        <v>0.5</v>
      </c>
      <c r="M143" s="70">
        <v>0.5</v>
      </c>
      <c r="N143" s="70">
        <v>0.5</v>
      </c>
      <c r="O143" s="70">
        <v>0.5</v>
      </c>
      <c r="P143" s="70">
        <v>0.5</v>
      </c>
    </row>
    <row r="144" spans="1:16" s="12" customFormat="1" ht="36.75" customHeight="1">
      <c r="A144" s="94"/>
      <c r="B144" s="69" t="s">
        <v>122</v>
      </c>
      <c r="C144" s="64" t="s">
        <v>116</v>
      </c>
      <c r="D144" s="64" t="s">
        <v>123</v>
      </c>
      <c r="E144" s="45" t="s">
        <v>118</v>
      </c>
      <c r="F144" s="68" t="s">
        <v>29</v>
      </c>
      <c r="G144" s="70"/>
      <c r="H144" s="70"/>
      <c r="I144" s="70">
        <v>0.81</v>
      </c>
      <c r="J144" s="70">
        <v>0.81</v>
      </c>
      <c r="K144" s="70">
        <v>0.81</v>
      </c>
      <c r="L144" s="70">
        <v>0.81</v>
      </c>
      <c r="M144" s="70">
        <v>0.81</v>
      </c>
      <c r="N144" s="70">
        <v>0.81</v>
      </c>
      <c r="O144" s="70">
        <v>0.81</v>
      </c>
      <c r="P144" s="70">
        <v>0.81</v>
      </c>
    </row>
    <row r="145" spans="1:16" s="12" customFormat="1" ht="38.25">
      <c r="A145" s="94"/>
      <c r="B145" s="69" t="s">
        <v>124</v>
      </c>
      <c r="C145" s="64" t="s">
        <v>98</v>
      </c>
      <c r="D145" s="62" t="s">
        <v>125</v>
      </c>
      <c r="E145" s="49" t="s">
        <v>100</v>
      </c>
      <c r="F145" s="60" t="s">
        <v>23</v>
      </c>
      <c r="G145" s="70"/>
      <c r="H145" s="70"/>
      <c r="I145" s="70">
        <v>0.1</v>
      </c>
      <c r="J145" s="70">
        <v>0.1</v>
      </c>
      <c r="K145" s="70">
        <v>0.1</v>
      </c>
      <c r="L145" s="70">
        <v>0.1</v>
      </c>
      <c r="M145" s="70">
        <v>0.1</v>
      </c>
      <c r="N145" s="70">
        <v>0.1</v>
      </c>
      <c r="O145" s="70">
        <v>0.1</v>
      </c>
      <c r="P145" s="70">
        <v>0.1</v>
      </c>
    </row>
    <row r="146" spans="1:16" s="12" customFormat="1" ht="15" customHeight="1">
      <c r="A146" s="94"/>
      <c r="B146" s="75" t="s">
        <v>126</v>
      </c>
      <c r="C146" s="76"/>
      <c r="D146" s="76"/>
      <c r="E146" s="77"/>
      <c r="F146" s="9" t="s">
        <v>37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</row>
    <row r="147" spans="1:16" s="12" customFormat="1">
      <c r="A147" s="94"/>
      <c r="B147" s="78"/>
      <c r="C147" s="79"/>
      <c r="D147" s="79"/>
      <c r="E147" s="80"/>
      <c r="F147" s="9" t="s">
        <v>23</v>
      </c>
      <c r="G147" s="37"/>
      <c r="H147" s="37"/>
      <c r="I147" s="37">
        <f>I145+I143++I139+I138+I137+I136+I135+I134+I133+I140+I141</f>
        <v>10.100000000000001</v>
      </c>
      <c r="J147" s="37">
        <f t="shared" ref="J147:P147" si="24">J145+J143++J139+J138+J137+J136+J135+J134+J133+J140+J141</f>
        <v>10.100000000000001</v>
      </c>
      <c r="K147" s="37">
        <f t="shared" si="24"/>
        <v>10.100000000000001</v>
      </c>
      <c r="L147" s="37">
        <f t="shared" si="24"/>
        <v>10.100000000000001</v>
      </c>
      <c r="M147" s="37">
        <f t="shared" si="24"/>
        <v>10.100000000000001</v>
      </c>
      <c r="N147" s="37">
        <f t="shared" si="24"/>
        <v>10.100000000000001</v>
      </c>
      <c r="O147" s="37">
        <f>O145+O143++O139+O138+O137+O136+O135+O134+O133+O140+O141</f>
        <v>10.100000000000001</v>
      </c>
      <c r="P147" s="37">
        <f t="shared" si="24"/>
        <v>10.100000000000001</v>
      </c>
    </row>
    <row r="148" spans="1:16" s="12" customFormat="1">
      <c r="A148" s="94"/>
      <c r="B148" s="78"/>
      <c r="C148" s="79"/>
      <c r="D148" s="79"/>
      <c r="E148" s="80"/>
      <c r="F148" s="9" t="s">
        <v>29</v>
      </c>
      <c r="G148" s="38"/>
      <c r="H148" s="38"/>
      <c r="I148" s="38">
        <f>I142+I144</f>
        <v>1.3900000000000001</v>
      </c>
      <c r="J148" s="38">
        <f t="shared" ref="J148:O148" si="25">J142+J144</f>
        <v>1.3900000000000001</v>
      </c>
      <c r="K148" s="38">
        <f t="shared" si="25"/>
        <v>1.3900000000000001</v>
      </c>
      <c r="L148" s="38">
        <f t="shared" si="25"/>
        <v>1.3900000000000001</v>
      </c>
      <c r="M148" s="38">
        <f t="shared" si="25"/>
        <v>1.3900000000000001</v>
      </c>
      <c r="N148" s="38">
        <f t="shared" si="25"/>
        <v>1.3900000000000001</v>
      </c>
      <c r="O148" s="38">
        <f t="shared" si="25"/>
        <v>1.3900000000000001</v>
      </c>
      <c r="P148" s="38">
        <f>P142+P144</f>
        <v>1.3900000000000001</v>
      </c>
    </row>
    <row r="149" spans="1:16" s="12" customFormat="1">
      <c r="A149" s="94"/>
      <c r="B149" s="78"/>
      <c r="C149" s="79"/>
      <c r="D149" s="79"/>
      <c r="E149" s="80"/>
      <c r="F149" s="9" t="s">
        <v>38</v>
      </c>
      <c r="G149" s="37"/>
      <c r="H149" s="37"/>
      <c r="I149" s="37">
        <f>I147+I148</f>
        <v>11.490000000000002</v>
      </c>
      <c r="J149" s="37">
        <f t="shared" ref="J149:O149" si="26">J147+J148</f>
        <v>11.490000000000002</v>
      </c>
      <c r="K149" s="37">
        <f t="shared" si="26"/>
        <v>11.490000000000002</v>
      </c>
      <c r="L149" s="37">
        <f t="shared" si="26"/>
        <v>11.490000000000002</v>
      </c>
      <c r="M149" s="37">
        <f t="shared" si="26"/>
        <v>11.490000000000002</v>
      </c>
      <c r="N149" s="37">
        <f t="shared" si="26"/>
        <v>11.490000000000002</v>
      </c>
      <c r="O149" s="37">
        <f t="shared" si="26"/>
        <v>11.490000000000002</v>
      </c>
      <c r="P149" s="37">
        <f>P147+P148</f>
        <v>11.490000000000002</v>
      </c>
    </row>
    <row r="150" spans="1:16" s="12" customFormat="1">
      <c r="A150" s="94"/>
      <c r="B150" s="81"/>
      <c r="C150" s="82"/>
      <c r="D150" s="82"/>
      <c r="E150" s="83"/>
      <c r="F150" s="9" t="s">
        <v>39</v>
      </c>
      <c r="G150" s="37"/>
      <c r="H150" s="37"/>
      <c r="I150" s="37"/>
      <c r="J150" s="37"/>
      <c r="K150" s="37"/>
      <c r="L150" s="37"/>
      <c r="M150" s="37"/>
      <c r="N150" s="37"/>
      <c r="O150" s="37"/>
      <c r="P150" s="37"/>
    </row>
    <row r="151" spans="1:16" s="12" customFormat="1" ht="15" customHeight="1">
      <c r="A151" s="94"/>
      <c r="B151" s="75" t="s">
        <v>40</v>
      </c>
      <c r="C151" s="76"/>
      <c r="D151" s="76"/>
      <c r="E151" s="77"/>
      <c r="F151" s="9" t="s">
        <v>37</v>
      </c>
      <c r="G151" s="37"/>
      <c r="H151" s="37"/>
      <c r="I151" s="37"/>
      <c r="J151" s="37"/>
      <c r="K151" s="37"/>
      <c r="L151" s="37"/>
      <c r="M151" s="37"/>
      <c r="N151" s="37"/>
      <c r="O151" s="37"/>
      <c r="P151" s="37"/>
    </row>
    <row r="152" spans="1:16" s="12" customFormat="1">
      <c r="A152" s="94"/>
      <c r="B152" s="78"/>
      <c r="C152" s="79"/>
      <c r="D152" s="79"/>
      <c r="E152" s="80"/>
      <c r="F152" s="9" t="s">
        <v>23</v>
      </c>
      <c r="G152" s="37"/>
      <c r="H152" s="37"/>
      <c r="I152" s="37">
        <f t="shared" ref="I152:O153" si="27">I147</f>
        <v>10.100000000000001</v>
      </c>
      <c r="J152" s="37">
        <f t="shared" si="27"/>
        <v>10.100000000000001</v>
      </c>
      <c r="K152" s="37">
        <f t="shared" si="27"/>
        <v>10.100000000000001</v>
      </c>
      <c r="L152" s="37">
        <f t="shared" si="27"/>
        <v>10.100000000000001</v>
      </c>
      <c r="M152" s="37">
        <f t="shared" si="27"/>
        <v>10.100000000000001</v>
      </c>
      <c r="N152" s="37">
        <f t="shared" si="27"/>
        <v>10.100000000000001</v>
      </c>
      <c r="O152" s="37">
        <f t="shared" si="27"/>
        <v>10.100000000000001</v>
      </c>
      <c r="P152" s="37">
        <f>P147</f>
        <v>10.100000000000001</v>
      </c>
    </row>
    <row r="153" spans="1:16" s="12" customFormat="1">
      <c r="A153" s="94"/>
      <c r="B153" s="78"/>
      <c r="C153" s="79"/>
      <c r="D153" s="79"/>
      <c r="E153" s="80"/>
      <c r="F153" s="9" t="s">
        <v>29</v>
      </c>
      <c r="G153" s="38"/>
      <c r="H153" s="38"/>
      <c r="I153" s="38">
        <f t="shared" si="27"/>
        <v>1.3900000000000001</v>
      </c>
      <c r="J153" s="38">
        <f t="shared" si="27"/>
        <v>1.3900000000000001</v>
      </c>
      <c r="K153" s="38">
        <f t="shared" si="27"/>
        <v>1.3900000000000001</v>
      </c>
      <c r="L153" s="38">
        <f t="shared" si="27"/>
        <v>1.3900000000000001</v>
      </c>
      <c r="M153" s="38">
        <f t="shared" si="27"/>
        <v>1.3900000000000001</v>
      </c>
      <c r="N153" s="38">
        <f t="shared" si="27"/>
        <v>1.3900000000000001</v>
      </c>
      <c r="O153" s="38">
        <f t="shared" si="27"/>
        <v>1.3900000000000001</v>
      </c>
      <c r="P153" s="38">
        <f>P148</f>
        <v>1.3900000000000001</v>
      </c>
    </row>
    <row r="154" spans="1:16" s="12" customFormat="1">
      <c r="A154" s="94"/>
      <c r="B154" s="78"/>
      <c r="C154" s="79"/>
      <c r="D154" s="79"/>
      <c r="E154" s="80"/>
      <c r="F154" s="9" t="s">
        <v>38</v>
      </c>
      <c r="G154" s="37"/>
      <c r="H154" s="37"/>
      <c r="I154" s="37">
        <f t="shared" ref="I154:O154" si="28">I149</f>
        <v>11.490000000000002</v>
      </c>
      <c r="J154" s="37">
        <f t="shared" si="28"/>
        <v>11.490000000000002</v>
      </c>
      <c r="K154" s="37">
        <f t="shared" si="28"/>
        <v>11.490000000000002</v>
      </c>
      <c r="L154" s="37">
        <f t="shared" si="28"/>
        <v>11.490000000000002</v>
      </c>
      <c r="M154" s="37">
        <f t="shared" si="28"/>
        <v>11.490000000000002</v>
      </c>
      <c r="N154" s="37">
        <f t="shared" si="28"/>
        <v>11.490000000000002</v>
      </c>
      <c r="O154" s="37">
        <f t="shared" si="28"/>
        <v>11.490000000000002</v>
      </c>
      <c r="P154" s="37">
        <f>P149</f>
        <v>11.490000000000002</v>
      </c>
    </row>
    <row r="155" spans="1:16" s="12" customFormat="1">
      <c r="A155" s="95"/>
      <c r="B155" s="81"/>
      <c r="C155" s="82"/>
      <c r="D155" s="82"/>
      <c r="E155" s="83"/>
      <c r="F155" s="9" t="s">
        <v>39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</row>
    <row r="156" spans="1:16">
      <c r="A156" s="96">
        <v>10</v>
      </c>
      <c r="B156" s="107" t="s">
        <v>127</v>
      </c>
      <c r="C156" s="116" t="s">
        <v>128</v>
      </c>
      <c r="D156" s="68" t="s">
        <v>129</v>
      </c>
      <c r="E156" s="113" t="s">
        <v>22</v>
      </c>
      <c r="F156" s="119" t="s">
        <v>130</v>
      </c>
      <c r="G156" s="46"/>
      <c r="H156" s="46"/>
      <c r="I156" s="46"/>
      <c r="J156" s="46"/>
      <c r="K156" s="46"/>
      <c r="L156" s="46"/>
      <c r="M156" s="46">
        <v>4.1399999999999997</v>
      </c>
      <c r="N156" s="46">
        <v>4.1399999999999997</v>
      </c>
      <c r="O156" s="46">
        <v>4.1399999999999997</v>
      </c>
      <c r="P156" s="46">
        <v>4.1399999999999997</v>
      </c>
    </row>
    <row r="157" spans="1:16">
      <c r="A157" s="96"/>
      <c r="B157" s="107"/>
      <c r="C157" s="117"/>
      <c r="D157" s="68" t="s">
        <v>131</v>
      </c>
      <c r="E157" s="114"/>
      <c r="F157" s="120"/>
      <c r="G157" s="46"/>
      <c r="H157" s="46"/>
      <c r="I157" s="46"/>
      <c r="J157" s="46"/>
      <c r="K157" s="46"/>
      <c r="L157" s="46"/>
      <c r="M157" s="46">
        <v>4</v>
      </c>
      <c r="N157" s="46">
        <v>4</v>
      </c>
      <c r="O157" s="46">
        <v>4</v>
      </c>
      <c r="P157" s="46">
        <v>4</v>
      </c>
    </row>
    <row r="158" spans="1:16">
      <c r="A158" s="96"/>
      <c r="B158" s="107"/>
      <c r="C158" s="117"/>
      <c r="D158" s="68" t="s">
        <v>132</v>
      </c>
      <c r="E158" s="114"/>
      <c r="F158" s="120"/>
      <c r="G158" s="46"/>
      <c r="H158" s="46"/>
      <c r="I158" s="46"/>
      <c r="J158" s="46"/>
      <c r="K158" s="46"/>
      <c r="L158" s="46"/>
      <c r="M158" s="46">
        <v>4</v>
      </c>
      <c r="N158" s="46">
        <v>4</v>
      </c>
      <c r="O158" s="46">
        <v>4</v>
      </c>
      <c r="P158" s="46">
        <v>4</v>
      </c>
    </row>
    <row r="159" spans="1:16">
      <c r="A159" s="96"/>
      <c r="B159" s="107"/>
      <c r="C159" s="117"/>
      <c r="D159" s="68" t="s">
        <v>133</v>
      </c>
      <c r="E159" s="114"/>
      <c r="F159" s="120"/>
      <c r="G159" s="46"/>
      <c r="H159" s="46"/>
      <c r="I159" s="46"/>
      <c r="J159" s="46"/>
      <c r="K159" s="46"/>
      <c r="L159" s="46"/>
      <c r="M159" s="46">
        <v>2.69</v>
      </c>
      <c r="N159" s="46">
        <v>2.69</v>
      </c>
      <c r="O159" s="46">
        <v>2.69</v>
      </c>
      <c r="P159" s="46">
        <v>2.69</v>
      </c>
    </row>
    <row r="160" spans="1:16">
      <c r="A160" s="96"/>
      <c r="B160" s="107"/>
      <c r="C160" s="117"/>
      <c r="D160" s="68" t="s">
        <v>134</v>
      </c>
      <c r="E160" s="114"/>
      <c r="F160" s="120"/>
      <c r="G160" s="46"/>
      <c r="H160" s="46"/>
      <c r="I160" s="46"/>
      <c r="J160" s="46"/>
      <c r="K160" s="46"/>
      <c r="L160" s="46"/>
      <c r="M160" s="46">
        <v>2.91</v>
      </c>
      <c r="N160" s="46">
        <v>2.91</v>
      </c>
      <c r="O160" s="46">
        <v>2.91</v>
      </c>
      <c r="P160" s="46">
        <v>2.91</v>
      </c>
    </row>
    <row r="161" spans="1:16">
      <c r="A161" s="96"/>
      <c r="B161" s="107"/>
      <c r="C161" s="118"/>
      <c r="D161" s="68" t="s">
        <v>135</v>
      </c>
      <c r="E161" s="115"/>
      <c r="F161" s="121"/>
      <c r="G161" s="46"/>
      <c r="H161" s="46"/>
      <c r="I161" s="46"/>
      <c r="J161" s="46"/>
      <c r="K161" s="46"/>
      <c r="L161" s="46"/>
      <c r="M161" s="46">
        <v>2.69</v>
      </c>
      <c r="N161" s="46">
        <v>2.69</v>
      </c>
      <c r="O161" s="46">
        <v>2.69</v>
      </c>
      <c r="P161" s="46">
        <v>2.69</v>
      </c>
    </row>
    <row r="162" spans="1:16" ht="15" customHeight="1">
      <c r="A162" s="96"/>
      <c r="B162" s="98" t="s">
        <v>136</v>
      </c>
      <c r="C162" s="99"/>
      <c r="D162" s="99"/>
      <c r="E162" s="100"/>
      <c r="F162" s="44" t="s">
        <v>37</v>
      </c>
      <c r="G162" s="51"/>
      <c r="H162" s="51"/>
      <c r="I162" s="51"/>
      <c r="J162" s="51"/>
      <c r="K162" s="51"/>
      <c r="L162" s="51"/>
      <c r="M162" s="51"/>
      <c r="N162" s="51"/>
      <c r="O162" s="51"/>
      <c r="P162" s="51"/>
    </row>
    <row r="163" spans="1:16">
      <c r="A163" s="96"/>
      <c r="B163" s="101"/>
      <c r="C163" s="102"/>
      <c r="D163" s="102"/>
      <c r="E163" s="103"/>
      <c r="F163" s="44" t="s">
        <v>23</v>
      </c>
      <c r="G163" s="51"/>
      <c r="H163" s="51"/>
      <c r="I163" s="51"/>
      <c r="J163" s="51"/>
      <c r="K163" s="51"/>
      <c r="L163" s="51"/>
      <c r="M163" s="51">
        <f>M156+M157+M158+M160+M159+M161</f>
        <v>20.430000000000003</v>
      </c>
      <c r="N163" s="51">
        <f>N156+N157+N158+N160+N159+N161</f>
        <v>20.430000000000003</v>
      </c>
      <c r="O163" s="51">
        <f>O156+O157+O158+O160+O159+O161</f>
        <v>20.430000000000003</v>
      </c>
      <c r="P163" s="51">
        <f>P156+P157+P158+P160+P159+P161</f>
        <v>20.430000000000003</v>
      </c>
    </row>
    <row r="164" spans="1:16">
      <c r="A164" s="96"/>
      <c r="B164" s="101"/>
      <c r="C164" s="102"/>
      <c r="D164" s="102"/>
      <c r="E164" s="103"/>
      <c r="F164" s="44" t="s">
        <v>29</v>
      </c>
      <c r="G164" s="51"/>
      <c r="H164" s="51"/>
      <c r="I164" s="51"/>
      <c r="J164" s="51"/>
      <c r="K164" s="51"/>
      <c r="L164" s="51"/>
      <c r="M164" s="51"/>
      <c r="N164" s="51"/>
      <c r="O164" s="51"/>
      <c r="P164" s="51"/>
    </row>
    <row r="165" spans="1:16">
      <c r="A165" s="96"/>
      <c r="B165" s="101"/>
      <c r="C165" s="102"/>
      <c r="D165" s="102"/>
      <c r="E165" s="103"/>
      <c r="F165" s="44" t="s">
        <v>38</v>
      </c>
      <c r="G165" s="37"/>
      <c r="H165" s="37"/>
      <c r="I165" s="37"/>
      <c r="J165" s="37"/>
      <c r="K165" s="37"/>
      <c r="L165" s="37"/>
      <c r="M165" s="37">
        <f>M163</f>
        <v>20.430000000000003</v>
      </c>
      <c r="N165" s="37">
        <f>N163</f>
        <v>20.430000000000003</v>
      </c>
      <c r="O165" s="37">
        <f>O163</f>
        <v>20.430000000000003</v>
      </c>
      <c r="P165" s="51">
        <f>P163</f>
        <v>20.430000000000003</v>
      </c>
    </row>
    <row r="166" spans="1:16">
      <c r="A166" s="96"/>
      <c r="B166" s="104"/>
      <c r="C166" s="105"/>
      <c r="D166" s="105"/>
      <c r="E166" s="106"/>
      <c r="F166" s="44" t="s">
        <v>39</v>
      </c>
      <c r="G166" s="51"/>
      <c r="H166" s="51"/>
      <c r="I166" s="51"/>
      <c r="J166" s="51"/>
      <c r="K166" s="51"/>
      <c r="L166" s="51"/>
      <c r="M166" s="51"/>
      <c r="N166" s="51"/>
      <c r="O166" s="51"/>
      <c r="P166" s="51"/>
    </row>
    <row r="167" spans="1:16" ht="15" customHeight="1">
      <c r="A167" s="96"/>
      <c r="B167" s="145" t="s">
        <v>40</v>
      </c>
      <c r="C167" s="145"/>
      <c r="D167" s="145"/>
      <c r="E167" s="145"/>
      <c r="F167" s="44" t="s">
        <v>37</v>
      </c>
      <c r="G167" s="51"/>
      <c r="H167" s="51"/>
      <c r="I167" s="51"/>
      <c r="J167" s="51"/>
      <c r="K167" s="51"/>
      <c r="L167" s="51"/>
      <c r="M167" s="51"/>
      <c r="N167" s="51"/>
      <c r="O167" s="51"/>
      <c r="P167" s="51"/>
    </row>
    <row r="168" spans="1:16">
      <c r="A168" s="96"/>
      <c r="B168" s="145"/>
      <c r="C168" s="145"/>
      <c r="D168" s="145"/>
      <c r="E168" s="145"/>
      <c r="F168" s="44" t="s">
        <v>23</v>
      </c>
      <c r="G168" s="37"/>
      <c r="H168" s="37"/>
      <c r="I168" s="37"/>
      <c r="J168" s="37"/>
      <c r="K168" s="37"/>
      <c r="L168" s="37"/>
      <c r="M168" s="37">
        <f>M163</f>
        <v>20.430000000000003</v>
      </c>
      <c r="N168" s="37">
        <f>N163</f>
        <v>20.430000000000003</v>
      </c>
      <c r="O168" s="37">
        <f>O163</f>
        <v>20.430000000000003</v>
      </c>
      <c r="P168" s="51">
        <f>P163</f>
        <v>20.430000000000003</v>
      </c>
    </row>
    <row r="169" spans="1:16">
      <c r="A169" s="96"/>
      <c r="B169" s="145"/>
      <c r="C169" s="145"/>
      <c r="D169" s="145"/>
      <c r="E169" s="145"/>
      <c r="F169" s="44" t="s">
        <v>29</v>
      </c>
      <c r="G169" s="51"/>
      <c r="H169" s="51"/>
      <c r="I169" s="51"/>
      <c r="J169" s="51"/>
      <c r="K169" s="51"/>
      <c r="L169" s="51"/>
      <c r="M169" s="51"/>
      <c r="N169" s="51"/>
      <c r="O169" s="51"/>
      <c r="P169" s="51"/>
    </row>
    <row r="170" spans="1:16">
      <c r="A170" s="96"/>
      <c r="B170" s="145"/>
      <c r="C170" s="145"/>
      <c r="D170" s="145"/>
      <c r="E170" s="145"/>
      <c r="F170" s="44" t="s">
        <v>38</v>
      </c>
      <c r="G170" s="37"/>
      <c r="H170" s="37"/>
      <c r="I170" s="37"/>
      <c r="J170" s="37"/>
      <c r="K170" s="37"/>
      <c r="L170" s="37"/>
      <c r="M170" s="37">
        <f>M168</f>
        <v>20.430000000000003</v>
      </c>
      <c r="N170" s="37">
        <f>N168</f>
        <v>20.430000000000003</v>
      </c>
      <c r="O170" s="37">
        <f>O168</f>
        <v>20.430000000000003</v>
      </c>
      <c r="P170" s="51">
        <f>P168</f>
        <v>20.430000000000003</v>
      </c>
    </row>
    <row r="171" spans="1:16">
      <c r="A171" s="96"/>
      <c r="B171" s="145"/>
      <c r="C171" s="145"/>
      <c r="D171" s="145"/>
      <c r="E171" s="145"/>
      <c r="F171" s="44" t="s">
        <v>39</v>
      </c>
      <c r="G171" s="51"/>
      <c r="H171" s="51"/>
      <c r="I171" s="51"/>
      <c r="J171" s="51"/>
      <c r="K171" s="51"/>
      <c r="L171" s="51"/>
      <c r="M171" s="51"/>
      <c r="N171" s="51"/>
      <c r="O171" s="51"/>
      <c r="P171" s="51"/>
    </row>
    <row r="172" spans="1:16">
      <c r="A172" s="93">
        <v>11</v>
      </c>
      <c r="B172" s="111" t="s">
        <v>137</v>
      </c>
      <c r="C172" s="69" t="s">
        <v>138</v>
      </c>
      <c r="D172" s="62" t="s">
        <v>139</v>
      </c>
      <c r="E172" s="62" t="s">
        <v>140</v>
      </c>
      <c r="F172" s="71" t="s">
        <v>73</v>
      </c>
      <c r="G172" s="66"/>
      <c r="H172" s="66"/>
      <c r="I172" s="66">
        <v>7.5</v>
      </c>
      <c r="J172" s="66">
        <v>7.5</v>
      </c>
      <c r="K172" s="66">
        <v>7.5</v>
      </c>
      <c r="L172" s="66">
        <v>7.5</v>
      </c>
      <c r="M172" s="66">
        <v>7.5</v>
      </c>
      <c r="N172" s="66">
        <v>7.5</v>
      </c>
      <c r="O172" s="66">
        <v>7.5</v>
      </c>
      <c r="P172" s="66">
        <v>7.5</v>
      </c>
    </row>
    <row r="173" spans="1:16" ht="30">
      <c r="A173" s="94"/>
      <c r="B173" s="111"/>
      <c r="C173" s="69" t="s">
        <v>141</v>
      </c>
      <c r="D173" s="62" t="s">
        <v>142</v>
      </c>
      <c r="E173" s="62" t="s">
        <v>22</v>
      </c>
      <c r="F173" s="71" t="s">
        <v>29</v>
      </c>
      <c r="G173" s="66"/>
      <c r="H173" s="66"/>
      <c r="I173" s="66">
        <v>0.3</v>
      </c>
      <c r="J173" s="66">
        <v>0.3</v>
      </c>
      <c r="K173" s="66">
        <v>0.3</v>
      </c>
      <c r="L173" s="66">
        <v>0.3</v>
      </c>
      <c r="M173" s="66">
        <v>0.3</v>
      </c>
      <c r="N173" s="66">
        <v>0.3</v>
      </c>
      <c r="O173" s="66">
        <v>0.3</v>
      </c>
      <c r="P173" s="66">
        <v>0.3</v>
      </c>
    </row>
    <row r="174" spans="1:16">
      <c r="A174" s="94"/>
      <c r="B174" s="91" t="s">
        <v>143</v>
      </c>
      <c r="C174" s="91"/>
      <c r="D174" s="91"/>
      <c r="E174" s="91"/>
      <c r="F174" s="9" t="s">
        <v>37</v>
      </c>
      <c r="G174" s="38"/>
      <c r="H174" s="38"/>
      <c r="I174" s="38">
        <f t="shared" ref="I174:O174" si="29">I172</f>
        <v>7.5</v>
      </c>
      <c r="J174" s="38">
        <f t="shared" si="29"/>
        <v>7.5</v>
      </c>
      <c r="K174" s="38">
        <f t="shared" si="29"/>
        <v>7.5</v>
      </c>
      <c r="L174" s="38">
        <f t="shared" si="29"/>
        <v>7.5</v>
      </c>
      <c r="M174" s="38">
        <f t="shared" si="29"/>
        <v>7.5</v>
      </c>
      <c r="N174" s="38">
        <f t="shared" si="29"/>
        <v>7.5</v>
      </c>
      <c r="O174" s="38">
        <f t="shared" si="29"/>
        <v>7.5</v>
      </c>
      <c r="P174" s="38">
        <f>P172</f>
        <v>7.5</v>
      </c>
    </row>
    <row r="175" spans="1:16">
      <c r="A175" s="94"/>
      <c r="B175" s="91"/>
      <c r="C175" s="91"/>
      <c r="D175" s="91"/>
      <c r="E175" s="91"/>
      <c r="F175" s="9" t="s">
        <v>23</v>
      </c>
      <c r="G175" s="37"/>
      <c r="H175" s="37"/>
      <c r="I175" s="37"/>
      <c r="J175" s="37"/>
      <c r="K175" s="37"/>
      <c r="L175" s="37"/>
      <c r="M175" s="37"/>
      <c r="N175" s="37"/>
      <c r="O175" s="37"/>
      <c r="P175" s="37"/>
    </row>
    <row r="176" spans="1:16">
      <c r="A176" s="94"/>
      <c r="B176" s="91"/>
      <c r="C176" s="91"/>
      <c r="D176" s="91"/>
      <c r="E176" s="91"/>
      <c r="F176" s="9" t="s">
        <v>29</v>
      </c>
      <c r="G176" s="38"/>
      <c r="H176" s="38"/>
      <c r="I176" s="38">
        <f t="shared" ref="I176:O176" si="30">I173</f>
        <v>0.3</v>
      </c>
      <c r="J176" s="38">
        <f t="shared" si="30"/>
        <v>0.3</v>
      </c>
      <c r="K176" s="38">
        <f t="shared" si="30"/>
        <v>0.3</v>
      </c>
      <c r="L176" s="38">
        <f t="shared" si="30"/>
        <v>0.3</v>
      </c>
      <c r="M176" s="38">
        <f t="shared" si="30"/>
        <v>0.3</v>
      </c>
      <c r="N176" s="38">
        <f t="shared" si="30"/>
        <v>0.3</v>
      </c>
      <c r="O176" s="38">
        <f t="shared" si="30"/>
        <v>0.3</v>
      </c>
      <c r="P176" s="38">
        <f>P173</f>
        <v>0.3</v>
      </c>
    </row>
    <row r="177" spans="1:21">
      <c r="A177" s="94"/>
      <c r="B177" s="91"/>
      <c r="C177" s="91"/>
      <c r="D177" s="91"/>
      <c r="E177" s="91"/>
      <c r="F177" s="9" t="s">
        <v>38</v>
      </c>
      <c r="G177" s="38"/>
      <c r="H177" s="38"/>
      <c r="I177" s="38">
        <f t="shared" ref="I177:O177" si="31">I174+I175+I176</f>
        <v>7.8</v>
      </c>
      <c r="J177" s="38">
        <f t="shared" si="31"/>
        <v>7.8</v>
      </c>
      <c r="K177" s="38">
        <f t="shared" si="31"/>
        <v>7.8</v>
      </c>
      <c r="L177" s="38">
        <f t="shared" si="31"/>
        <v>7.8</v>
      </c>
      <c r="M177" s="38">
        <f t="shared" si="31"/>
        <v>7.8</v>
      </c>
      <c r="N177" s="38">
        <f t="shared" si="31"/>
        <v>7.8</v>
      </c>
      <c r="O177" s="38">
        <f t="shared" si="31"/>
        <v>7.8</v>
      </c>
      <c r="P177" s="38">
        <f>P174+P175+P176</f>
        <v>7.8</v>
      </c>
    </row>
    <row r="178" spans="1:21">
      <c r="A178" s="94"/>
      <c r="B178" s="91"/>
      <c r="C178" s="91"/>
      <c r="D178" s="91"/>
      <c r="E178" s="91"/>
      <c r="F178" s="9" t="s">
        <v>39</v>
      </c>
      <c r="G178" s="38"/>
      <c r="H178" s="38"/>
      <c r="I178" s="38">
        <f t="shared" ref="I178:O178" si="32">I172</f>
        <v>7.5</v>
      </c>
      <c r="J178" s="38">
        <f t="shared" si="32"/>
        <v>7.5</v>
      </c>
      <c r="K178" s="38">
        <f t="shared" si="32"/>
        <v>7.5</v>
      </c>
      <c r="L178" s="38">
        <f t="shared" si="32"/>
        <v>7.5</v>
      </c>
      <c r="M178" s="38">
        <f t="shared" si="32"/>
        <v>7.5</v>
      </c>
      <c r="N178" s="38">
        <f t="shared" si="32"/>
        <v>7.5</v>
      </c>
      <c r="O178" s="38">
        <f t="shared" si="32"/>
        <v>7.5</v>
      </c>
      <c r="P178" s="38">
        <f>P172</f>
        <v>7.5</v>
      </c>
    </row>
    <row r="179" spans="1:21">
      <c r="A179" s="94"/>
      <c r="B179" s="91" t="s">
        <v>51</v>
      </c>
      <c r="C179" s="91"/>
      <c r="D179" s="91"/>
      <c r="E179" s="91"/>
      <c r="F179" s="9" t="s">
        <v>37</v>
      </c>
      <c r="G179" s="37"/>
      <c r="H179" s="37"/>
      <c r="I179" s="37">
        <f t="shared" ref="I179:O179" si="33">I174</f>
        <v>7.5</v>
      </c>
      <c r="J179" s="37">
        <f t="shared" si="33"/>
        <v>7.5</v>
      </c>
      <c r="K179" s="37">
        <f t="shared" si="33"/>
        <v>7.5</v>
      </c>
      <c r="L179" s="37">
        <f t="shared" si="33"/>
        <v>7.5</v>
      </c>
      <c r="M179" s="37">
        <f t="shared" si="33"/>
        <v>7.5</v>
      </c>
      <c r="N179" s="37">
        <f t="shared" si="33"/>
        <v>7.5</v>
      </c>
      <c r="O179" s="37">
        <f t="shared" si="33"/>
        <v>7.5</v>
      </c>
      <c r="P179" s="37">
        <f>P174</f>
        <v>7.5</v>
      </c>
    </row>
    <row r="180" spans="1:21">
      <c r="A180" s="94"/>
      <c r="B180" s="91"/>
      <c r="C180" s="91"/>
      <c r="D180" s="91"/>
      <c r="E180" s="91"/>
      <c r="F180" s="9" t="s">
        <v>23</v>
      </c>
      <c r="G180" s="37"/>
      <c r="H180" s="37"/>
      <c r="I180" s="37"/>
      <c r="J180" s="37"/>
      <c r="K180" s="37"/>
      <c r="L180" s="37"/>
      <c r="M180" s="37"/>
      <c r="N180" s="37"/>
      <c r="O180" s="37"/>
      <c r="P180" s="37"/>
    </row>
    <row r="181" spans="1:21">
      <c r="A181" s="94"/>
      <c r="B181" s="91"/>
      <c r="C181" s="91"/>
      <c r="D181" s="91"/>
      <c r="E181" s="91"/>
      <c r="F181" s="9" t="s">
        <v>29</v>
      </c>
      <c r="G181" s="37"/>
      <c r="H181" s="37"/>
      <c r="I181" s="37">
        <f t="shared" ref="I181:O181" si="34">I176</f>
        <v>0.3</v>
      </c>
      <c r="J181" s="37">
        <f t="shared" si="34"/>
        <v>0.3</v>
      </c>
      <c r="K181" s="37">
        <f t="shared" si="34"/>
        <v>0.3</v>
      </c>
      <c r="L181" s="37">
        <f t="shared" si="34"/>
        <v>0.3</v>
      </c>
      <c r="M181" s="37">
        <f t="shared" si="34"/>
        <v>0.3</v>
      </c>
      <c r="N181" s="37">
        <f t="shared" si="34"/>
        <v>0.3</v>
      </c>
      <c r="O181" s="37">
        <f t="shared" si="34"/>
        <v>0.3</v>
      </c>
      <c r="P181" s="37">
        <f>P176</f>
        <v>0.3</v>
      </c>
    </row>
    <row r="182" spans="1:21">
      <c r="A182" s="94"/>
      <c r="B182" s="91"/>
      <c r="C182" s="91"/>
      <c r="D182" s="91"/>
      <c r="E182" s="91"/>
      <c r="F182" s="9" t="s">
        <v>38</v>
      </c>
      <c r="G182" s="38"/>
      <c r="H182" s="38"/>
      <c r="I182" s="38">
        <f t="shared" ref="I182:O182" si="35">I172+I173</f>
        <v>7.8</v>
      </c>
      <c r="J182" s="38">
        <f t="shared" si="35"/>
        <v>7.8</v>
      </c>
      <c r="K182" s="38">
        <f t="shared" si="35"/>
        <v>7.8</v>
      </c>
      <c r="L182" s="38">
        <f t="shared" si="35"/>
        <v>7.8</v>
      </c>
      <c r="M182" s="38">
        <f t="shared" si="35"/>
        <v>7.8</v>
      </c>
      <c r="N182" s="38">
        <f t="shared" si="35"/>
        <v>7.8</v>
      </c>
      <c r="O182" s="38">
        <f t="shared" si="35"/>
        <v>7.8</v>
      </c>
      <c r="P182" s="38">
        <f>P181+P180+P179</f>
        <v>7.8</v>
      </c>
    </row>
    <row r="183" spans="1:21">
      <c r="A183" s="95"/>
      <c r="B183" s="91"/>
      <c r="C183" s="91"/>
      <c r="D183" s="91"/>
      <c r="E183" s="91"/>
      <c r="F183" s="9" t="s">
        <v>39</v>
      </c>
      <c r="G183" s="37"/>
      <c r="H183" s="37"/>
      <c r="I183" s="37">
        <f t="shared" ref="I183:O183" si="36">I172</f>
        <v>7.5</v>
      </c>
      <c r="J183" s="37">
        <f t="shared" si="36"/>
        <v>7.5</v>
      </c>
      <c r="K183" s="37">
        <f t="shared" si="36"/>
        <v>7.5</v>
      </c>
      <c r="L183" s="37">
        <f t="shared" si="36"/>
        <v>7.5</v>
      </c>
      <c r="M183" s="37">
        <f t="shared" si="36"/>
        <v>7.5</v>
      </c>
      <c r="N183" s="37">
        <f t="shared" si="36"/>
        <v>7.5</v>
      </c>
      <c r="O183" s="37">
        <f t="shared" si="36"/>
        <v>7.5</v>
      </c>
      <c r="P183" s="37">
        <f>P172</f>
        <v>7.5</v>
      </c>
    </row>
    <row r="184" spans="1:21" s="1" customFormat="1" ht="45">
      <c r="A184" s="96">
        <v>12</v>
      </c>
      <c r="B184" s="108" t="s">
        <v>144</v>
      </c>
      <c r="C184" s="68" t="s">
        <v>145</v>
      </c>
      <c r="D184" s="68" t="s">
        <v>146</v>
      </c>
      <c r="E184" s="93" t="s">
        <v>48</v>
      </c>
      <c r="F184" s="122" t="s">
        <v>29</v>
      </c>
      <c r="G184" s="46"/>
      <c r="H184" s="46"/>
      <c r="I184" s="46"/>
      <c r="J184" s="46"/>
      <c r="K184" s="46">
        <v>4.3</v>
      </c>
      <c r="L184" s="46">
        <v>4.3</v>
      </c>
      <c r="M184" s="46">
        <v>4.3</v>
      </c>
      <c r="N184" s="46">
        <v>4.3</v>
      </c>
      <c r="O184" s="46">
        <v>4.3</v>
      </c>
      <c r="P184" s="46">
        <v>4.3</v>
      </c>
    </row>
    <row r="185" spans="1:21" s="1" customFormat="1" ht="45" customHeight="1">
      <c r="A185" s="96"/>
      <c r="B185" s="108"/>
      <c r="C185" s="68" t="s">
        <v>147</v>
      </c>
      <c r="D185" s="68" t="s">
        <v>148</v>
      </c>
      <c r="E185" s="94"/>
      <c r="F185" s="124"/>
      <c r="G185" s="46"/>
      <c r="H185" s="46"/>
      <c r="I185" s="46"/>
      <c r="J185" s="46"/>
      <c r="K185" s="46">
        <v>4.4800000000000004</v>
      </c>
      <c r="L185" s="46">
        <v>4.4800000000000004</v>
      </c>
      <c r="M185" s="46">
        <v>4.4800000000000004</v>
      </c>
      <c r="N185" s="46">
        <v>4.4800000000000004</v>
      </c>
      <c r="O185" s="46">
        <v>4.4800000000000004</v>
      </c>
      <c r="P185" s="46">
        <v>4.4800000000000004</v>
      </c>
      <c r="R185" s="13"/>
    </row>
    <row r="186" spans="1:21" s="1" customFormat="1" ht="45" customHeight="1">
      <c r="A186" s="96"/>
      <c r="B186" s="109"/>
      <c r="C186" s="68" t="s">
        <v>149</v>
      </c>
      <c r="D186" s="68" t="s">
        <v>150</v>
      </c>
      <c r="E186" s="62" t="s">
        <v>140</v>
      </c>
      <c r="F186" s="71" t="s">
        <v>73</v>
      </c>
      <c r="G186" s="46"/>
      <c r="H186" s="46"/>
      <c r="I186" s="46"/>
      <c r="J186" s="46"/>
      <c r="K186" s="46"/>
      <c r="L186" s="46">
        <v>3.36</v>
      </c>
      <c r="M186" s="46">
        <v>3.36</v>
      </c>
      <c r="N186" s="46">
        <v>3.36</v>
      </c>
      <c r="O186" s="46">
        <v>3.36</v>
      </c>
      <c r="P186" s="46">
        <v>3.36</v>
      </c>
    </row>
    <row r="187" spans="1:21" s="1" customFormat="1" ht="15" customHeight="1">
      <c r="A187" s="96"/>
      <c r="B187" s="91" t="s">
        <v>151</v>
      </c>
      <c r="C187" s="91"/>
      <c r="D187" s="91"/>
      <c r="E187" s="91"/>
      <c r="F187" s="9" t="s">
        <v>37</v>
      </c>
      <c r="G187" s="38"/>
      <c r="H187" s="38"/>
      <c r="I187" s="38"/>
      <c r="J187" s="38"/>
      <c r="K187" s="38"/>
      <c r="L187" s="38">
        <f>L186</f>
        <v>3.36</v>
      </c>
      <c r="M187" s="38">
        <f>M186</f>
        <v>3.36</v>
      </c>
      <c r="N187" s="38">
        <f>N186</f>
        <v>3.36</v>
      </c>
      <c r="O187" s="38">
        <f>O186</f>
        <v>3.36</v>
      </c>
      <c r="P187" s="38">
        <f>P186</f>
        <v>3.36</v>
      </c>
    </row>
    <row r="188" spans="1:21" s="1" customFormat="1">
      <c r="A188" s="96"/>
      <c r="B188" s="91"/>
      <c r="C188" s="91"/>
      <c r="D188" s="91"/>
      <c r="E188" s="91"/>
      <c r="F188" s="9" t="s">
        <v>23</v>
      </c>
      <c r="G188" s="37"/>
      <c r="H188" s="37"/>
      <c r="I188" s="37"/>
      <c r="J188" s="37"/>
      <c r="K188" s="37"/>
      <c r="L188" s="37"/>
      <c r="M188" s="37"/>
      <c r="N188" s="37">
        <v>0</v>
      </c>
      <c r="O188" s="37">
        <v>0</v>
      </c>
      <c r="P188" s="37">
        <v>0</v>
      </c>
    </row>
    <row r="189" spans="1:21" s="1" customFormat="1">
      <c r="A189" s="96"/>
      <c r="B189" s="91"/>
      <c r="C189" s="91"/>
      <c r="D189" s="91"/>
      <c r="E189" s="91"/>
      <c r="F189" s="9" t="s">
        <v>29</v>
      </c>
      <c r="G189" s="38"/>
      <c r="H189" s="38"/>
      <c r="I189" s="38"/>
      <c r="J189" s="38"/>
      <c r="K189" s="38">
        <f t="shared" ref="K189:P189" si="37">K184+K185</f>
        <v>8.7800000000000011</v>
      </c>
      <c r="L189" s="38">
        <f t="shared" si="37"/>
        <v>8.7800000000000011</v>
      </c>
      <c r="M189" s="38">
        <f t="shared" si="37"/>
        <v>8.7800000000000011</v>
      </c>
      <c r="N189" s="38">
        <f t="shared" si="37"/>
        <v>8.7800000000000011</v>
      </c>
      <c r="O189" s="38">
        <f t="shared" si="37"/>
        <v>8.7800000000000011</v>
      </c>
      <c r="P189" s="38">
        <f t="shared" si="37"/>
        <v>8.7800000000000011</v>
      </c>
    </row>
    <row r="190" spans="1:21" s="1" customFormat="1">
      <c r="A190" s="96"/>
      <c r="B190" s="91"/>
      <c r="C190" s="91"/>
      <c r="D190" s="91"/>
      <c r="E190" s="91"/>
      <c r="F190" s="9" t="s">
        <v>38</v>
      </c>
      <c r="G190" s="38"/>
      <c r="H190" s="38"/>
      <c r="I190" s="38"/>
      <c r="J190" s="38"/>
      <c r="K190" s="38">
        <f t="shared" ref="K190:P190" si="38">K186+K185+K184</f>
        <v>8.7800000000000011</v>
      </c>
      <c r="L190" s="38">
        <f t="shared" si="38"/>
        <v>12.14</v>
      </c>
      <c r="M190" s="38">
        <f t="shared" si="38"/>
        <v>12.14</v>
      </c>
      <c r="N190" s="38">
        <f t="shared" si="38"/>
        <v>12.14</v>
      </c>
      <c r="O190" s="38">
        <f t="shared" si="38"/>
        <v>12.14</v>
      </c>
      <c r="P190" s="38">
        <f t="shared" si="38"/>
        <v>12.14</v>
      </c>
      <c r="R190" s="10"/>
      <c r="U190" s="2"/>
    </row>
    <row r="191" spans="1:21" s="1" customFormat="1">
      <c r="A191" s="96"/>
      <c r="B191" s="91"/>
      <c r="C191" s="91"/>
      <c r="D191" s="91"/>
      <c r="E191" s="91"/>
      <c r="F191" s="9" t="s">
        <v>39</v>
      </c>
      <c r="G191" s="38"/>
      <c r="H191" s="38"/>
      <c r="I191" s="38"/>
      <c r="J191" s="38"/>
      <c r="K191" s="38"/>
      <c r="L191" s="38">
        <f>L186</f>
        <v>3.36</v>
      </c>
      <c r="M191" s="38">
        <f>M186</f>
        <v>3.36</v>
      </c>
      <c r="N191" s="38">
        <f>N186</f>
        <v>3.36</v>
      </c>
      <c r="O191" s="38">
        <f>O186</f>
        <v>3.36</v>
      </c>
      <c r="P191" s="38">
        <f>P186</f>
        <v>3.36</v>
      </c>
      <c r="R191" s="10"/>
      <c r="U191" s="2"/>
    </row>
    <row r="192" spans="1:21" s="1" customFormat="1" ht="15" customHeight="1">
      <c r="A192" s="96"/>
      <c r="B192" s="91" t="s">
        <v>51</v>
      </c>
      <c r="C192" s="91"/>
      <c r="D192" s="91"/>
      <c r="E192" s="91"/>
      <c r="F192" s="9" t="s">
        <v>37</v>
      </c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R192" s="10"/>
      <c r="U192" s="2"/>
    </row>
    <row r="193" spans="1:21" s="1" customFormat="1">
      <c r="A193" s="96"/>
      <c r="B193" s="91"/>
      <c r="C193" s="91"/>
      <c r="D193" s="91"/>
      <c r="E193" s="91"/>
      <c r="F193" s="9" t="s">
        <v>23</v>
      </c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R193" s="10"/>
      <c r="U193" s="2"/>
    </row>
    <row r="194" spans="1:21" s="1" customFormat="1">
      <c r="A194" s="96"/>
      <c r="B194" s="91"/>
      <c r="C194" s="91"/>
      <c r="D194" s="91"/>
      <c r="E194" s="91"/>
      <c r="F194" s="9" t="s">
        <v>29</v>
      </c>
      <c r="G194" s="38"/>
      <c r="H194" s="38"/>
      <c r="I194" s="38"/>
      <c r="J194" s="38"/>
      <c r="K194" s="38">
        <f t="shared" ref="K194:P194" si="39">K185</f>
        <v>4.4800000000000004</v>
      </c>
      <c r="L194" s="38">
        <f t="shared" si="39"/>
        <v>4.4800000000000004</v>
      </c>
      <c r="M194" s="38">
        <f t="shared" si="39"/>
        <v>4.4800000000000004</v>
      </c>
      <c r="N194" s="38">
        <f t="shared" si="39"/>
        <v>4.4800000000000004</v>
      </c>
      <c r="O194" s="38">
        <f t="shared" si="39"/>
        <v>4.4800000000000004</v>
      </c>
      <c r="P194" s="38">
        <f t="shared" si="39"/>
        <v>4.4800000000000004</v>
      </c>
      <c r="R194" s="10"/>
      <c r="U194" s="2"/>
    </row>
    <row r="195" spans="1:21" s="1" customFormat="1">
      <c r="A195" s="96"/>
      <c r="B195" s="91"/>
      <c r="C195" s="91"/>
      <c r="D195" s="91"/>
      <c r="E195" s="91"/>
      <c r="F195" s="9" t="s">
        <v>38</v>
      </c>
      <c r="G195" s="37"/>
      <c r="H195" s="37"/>
      <c r="I195" s="37"/>
      <c r="J195" s="37"/>
      <c r="K195" s="37">
        <f t="shared" ref="K195:P195" si="40">K194</f>
        <v>4.4800000000000004</v>
      </c>
      <c r="L195" s="37">
        <f t="shared" si="40"/>
        <v>4.4800000000000004</v>
      </c>
      <c r="M195" s="37">
        <f t="shared" si="40"/>
        <v>4.4800000000000004</v>
      </c>
      <c r="N195" s="37">
        <f t="shared" si="40"/>
        <v>4.4800000000000004</v>
      </c>
      <c r="O195" s="37">
        <f t="shared" si="40"/>
        <v>4.4800000000000004</v>
      </c>
      <c r="P195" s="37">
        <f t="shared" si="40"/>
        <v>4.4800000000000004</v>
      </c>
      <c r="R195" s="10"/>
      <c r="U195" s="2"/>
    </row>
    <row r="196" spans="1:21">
      <c r="A196" s="96"/>
      <c r="B196" s="91"/>
      <c r="C196" s="91"/>
      <c r="D196" s="91"/>
      <c r="E196" s="91"/>
      <c r="F196" s="9" t="s">
        <v>39</v>
      </c>
      <c r="G196" s="38"/>
      <c r="H196" s="38"/>
      <c r="I196" s="38"/>
      <c r="J196" s="38"/>
      <c r="K196" s="38"/>
      <c r="L196" s="38"/>
      <c r="M196" s="38"/>
      <c r="N196" s="38"/>
      <c r="O196" s="38"/>
      <c r="P196" s="38"/>
    </row>
    <row r="197" spans="1:21" s="1" customFormat="1" ht="30">
      <c r="A197" s="96">
        <v>13</v>
      </c>
      <c r="B197" s="69" t="s">
        <v>152</v>
      </c>
      <c r="C197" s="69" t="s">
        <v>153</v>
      </c>
      <c r="D197" s="62" t="s">
        <v>154</v>
      </c>
      <c r="E197" s="62" t="s">
        <v>22</v>
      </c>
      <c r="F197" s="71" t="s">
        <v>23</v>
      </c>
      <c r="G197" s="66"/>
      <c r="H197" s="66"/>
      <c r="I197" s="66"/>
      <c r="J197" s="66">
        <v>5.4</v>
      </c>
      <c r="K197" s="66">
        <v>5.4</v>
      </c>
      <c r="L197" s="66">
        <v>5.4</v>
      </c>
      <c r="M197" s="66">
        <v>5.4</v>
      </c>
      <c r="N197" s="66">
        <v>5.4</v>
      </c>
      <c r="O197" s="66">
        <v>5.4</v>
      </c>
      <c r="P197" s="66">
        <v>5.4</v>
      </c>
    </row>
    <row r="198" spans="1:21" s="1" customFormat="1" ht="15" customHeight="1">
      <c r="A198" s="96"/>
      <c r="B198" s="91" t="s">
        <v>155</v>
      </c>
      <c r="C198" s="91"/>
      <c r="D198" s="91"/>
      <c r="E198" s="91"/>
      <c r="F198" s="9" t="s">
        <v>37</v>
      </c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R198" s="10"/>
      <c r="U198" s="2"/>
    </row>
    <row r="199" spans="1:21" s="1" customFormat="1">
      <c r="A199" s="96"/>
      <c r="B199" s="91"/>
      <c r="C199" s="91"/>
      <c r="D199" s="91"/>
      <c r="E199" s="91"/>
      <c r="F199" s="9" t="s">
        <v>23</v>
      </c>
      <c r="G199" s="37"/>
      <c r="H199" s="37"/>
      <c r="I199" s="37"/>
      <c r="J199" s="37">
        <f t="shared" ref="J199:O199" si="41">J197</f>
        <v>5.4</v>
      </c>
      <c r="K199" s="37">
        <f t="shared" si="41"/>
        <v>5.4</v>
      </c>
      <c r="L199" s="37">
        <f t="shared" si="41"/>
        <v>5.4</v>
      </c>
      <c r="M199" s="37">
        <f t="shared" si="41"/>
        <v>5.4</v>
      </c>
      <c r="N199" s="37">
        <f t="shared" si="41"/>
        <v>5.4</v>
      </c>
      <c r="O199" s="37">
        <f t="shared" si="41"/>
        <v>5.4</v>
      </c>
      <c r="P199" s="37">
        <f>P197</f>
        <v>5.4</v>
      </c>
    </row>
    <row r="200" spans="1:21" s="1" customFormat="1">
      <c r="A200" s="96"/>
      <c r="B200" s="91"/>
      <c r="C200" s="91"/>
      <c r="D200" s="91"/>
      <c r="E200" s="91"/>
      <c r="F200" s="9" t="s">
        <v>29</v>
      </c>
      <c r="G200" s="38"/>
      <c r="H200" s="38"/>
      <c r="I200" s="38"/>
      <c r="J200" s="38"/>
      <c r="K200" s="38"/>
      <c r="L200" s="38"/>
      <c r="M200" s="38"/>
      <c r="N200" s="38"/>
      <c r="O200" s="38"/>
      <c r="P200" s="38"/>
    </row>
    <row r="201" spans="1:21" s="1" customFormat="1">
      <c r="A201" s="96"/>
      <c r="B201" s="91"/>
      <c r="C201" s="91"/>
      <c r="D201" s="91"/>
      <c r="E201" s="91"/>
      <c r="F201" s="9" t="s">
        <v>38</v>
      </c>
      <c r="G201" s="38"/>
      <c r="H201" s="38"/>
      <c r="I201" s="38"/>
      <c r="J201" s="38">
        <f t="shared" ref="J201:P201" si="42">J199</f>
        <v>5.4</v>
      </c>
      <c r="K201" s="38">
        <f t="shared" si="42"/>
        <v>5.4</v>
      </c>
      <c r="L201" s="38">
        <f t="shared" si="42"/>
        <v>5.4</v>
      </c>
      <c r="M201" s="38">
        <f t="shared" si="42"/>
        <v>5.4</v>
      </c>
      <c r="N201" s="38">
        <f t="shared" si="42"/>
        <v>5.4</v>
      </c>
      <c r="O201" s="38">
        <f t="shared" si="42"/>
        <v>5.4</v>
      </c>
      <c r="P201" s="38">
        <f t="shared" si="42"/>
        <v>5.4</v>
      </c>
    </row>
    <row r="202" spans="1:21">
      <c r="A202" s="96"/>
      <c r="B202" s="91"/>
      <c r="C202" s="91"/>
      <c r="D202" s="91"/>
      <c r="E202" s="91"/>
      <c r="F202" s="9" t="s">
        <v>39</v>
      </c>
      <c r="G202" s="38"/>
      <c r="H202" s="38"/>
      <c r="I202" s="38"/>
      <c r="J202" s="38"/>
      <c r="K202" s="38"/>
      <c r="L202" s="38"/>
      <c r="M202" s="38"/>
      <c r="N202" s="38"/>
      <c r="O202" s="38"/>
      <c r="P202" s="38"/>
    </row>
    <row r="203" spans="1:21" s="1" customFormat="1" ht="30">
      <c r="A203" s="144">
        <v>14</v>
      </c>
      <c r="B203" s="52" t="s">
        <v>156</v>
      </c>
      <c r="C203" s="69" t="s">
        <v>157</v>
      </c>
      <c r="D203" s="62" t="s">
        <v>158</v>
      </c>
      <c r="E203" s="62" t="s">
        <v>140</v>
      </c>
      <c r="F203" s="71" t="s">
        <v>37</v>
      </c>
      <c r="G203" s="66"/>
      <c r="H203" s="66"/>
      <c r="I203" s="66"/>
      <c r="J203" s="66"/>
      <c r="K203" s="66"/>
      <c r="L203" s="66"/>
      <c r="M203" s="66"/>
      <c r="N203" s="66">
        <v>5.6</v>
      </c>
      <c r="O203" s="66">
        <v>5.6</v>
      </c>
      <c r="P203" s="66">
        <v>5.6</v>
      </c>
    </row>
    <row r="204" spans="1:21" ht="15" customHeight="1">
      <c r="A204" s="144"/>
      <c r="B204" s="91" t="s">
        <v>156</v>
      </c>
      <c r="C204" s="91"/>
      <c r="D204" s="91"/>
      <c r="E204" s="91"/>
      <c r="F204" s="9" t="s">
        <v>37</v>
      </c>
      <c r="G204" s="38"/>
      <c r="H204" s="38"/>
      <c r="I204" s="38"/>
      <c r="J204" s="38"/>
      <c r="K204" s="38"/>
      <c r="L204" s="38"/>
      <c r="M204" s="38"/>
      <c r="N204" s="38">
        <f>N203</f>
        <v>5.6</v>
      </c>
      <c r="O204" s="38">
        <f>O203</f>
        <v>5.6</v>
      </c>
      <c r="P204" s="38">
        <f>P203</f>
        <v>5.6</v>
      </c>
    </row>
    <row r="205" spans="1:21">
      <c r="A205" s="144"/>
      <c r="B205" s="91"/>
      <c r="C205" s="91"/>
      <c r="D205" s="91"/>
      <c r="E205" s="91"/>
      <c r="F205" s="9" t="s">
        <v>23</v>
      </c>
      <c r="G205" s="38"/>
      <c r="H205" s="38"/>
      <c r="I205" s="38"/>
      <c r="J205" s="38"/>
      <c r="K205" s="38"/>
      <c r="L205" s="38"/>
      <c r="M205" s="38"/>
      <c r="N205" s="38"/>
      <c r="O205" s="38"/>
      <c r="P205" s="38"/>
    </row>
    <row r="206" spans="1:21">
      <c r="A206" s="144"/>
      <c r="B206" s="91"/>
      <c r="C206" s="91"/>
      <c r="D206" s="91"/>
      <c r="E206" s="91"/>
      <c r="F206" s="9" t="s">
        <v>29</v>
      </c>
      <c r="G206" s="38"/>
      <c r="H206" s="38"/>
      <c r="I206" s="38"/>
      <c r="J206" s="38"/>
      <c r="K206" s="38"/>
      <c r="L206" s="38"/>
      <c r="M206" s="38"/>
      <c r="N206" s="38"/>
      <c r="O206" s="38"/>
      <c r="P206" s="38"/>
    </row>
    <row r="207" spans="1:21">
      <c r="A207" s="144"/>
      <c r="B207" s="91"/>
      <c r="C207" s="91"/>
      <c r="D207" s="91"/>
      <c r="E207" s="91"/>
      <c r="F207" s="9" t="s">
        <v>38</v>
      </c>
      <c r="G207" s="38"/>
      <c r="H207" s="38"/>
      <c r="I207" s="38"/>
      <c r="J207" s="38"/>
      <c r="K207" s="38"/>
      <c r="L207" s="38"/>
      <c r="M207" s="38"/>
      <c r="N207" s="38">
        <f>N204</f>
        <v>5.6</v>
      </c>
      <c r="O207" s="38">
        <f>O204</f>
        <v>5.6</v>
      </c>
      <c r="P207" s="38">
        <f>P204</f>
        <v>5.6</v>
      </c>
    </row>
    <row r="208" spans="1:21">
      <c r="A208" s="144"/>
      <c r="B208" s="91"/>
      <c r="C208" s="91"/>
      <c r="D208" s="91"/>
      <c r="E208" s="91"/>
      <c r="F208" s="9" t="s">
        <v>39</v>
      </c>
      <c r="G208" s="38"/>
      <c r="H208" s="38"/>
      <c r="I208" s="38"/>
      <c r="J208" s="38"/>
      <c r="K208" s="38"/>
      <c r="L208" s="38"/>
      <c r="M208" s="38"/>
      <c r="N208" s="38">
        <f>N204</f>
        <v>5.6</v>
      </c>
      <c r="O208" s="38">
        <f>O204</f>
        <v>5.6</v>
      </c>
      <c r="P208" s="38">
        <f>P204</f>
        <v>5.6</v>
      </c>
    </row>
    <row r="209" spans="1:16" s="29" customFormat="1" ht="45">
      <c r="A209" s="96">
        <v>15</v>
      </c>
      <c r="B209" s="74" t="s">
        <v>159</v>
      </c>
      <c r="C209" s="28" t="s">
        <v>160</v>
      </c>
      <c r="D209" s="28" t="s">
        <v>43</v>
      </c>
      <c r="E209" s="62" t="s">
        <v>22</v>
      </c>
      <c r="F209" s="53" t="s">
        <v>23</v>
      </c>
      <c r="G209" s="46"/>
      <c r="H209" s="46"/>
      <c r="I209" s="46"/>
      <c r="J209" s="46"/>
      <c r="K209" s="46">
        <v>3.8</v>
      </c>
      <c r="L209" s="46">
        <v>3.8</v>
      </c>
      <c r="M209" s="46">
        <v>3.8</v>
      </c>
      <c r="N209" s="46">
        <v>3.8</v>
      </c>
      <c r="O209" s="46">
        <v>3.8</v>
      </c>
      <c r="P209" s="46">
        <v>3.8</v>
      </c>
    </row>
    <row r="210" spans="1:16" s="29" customFormat="1">
      <c r="A210" s="96"/>
      <c r="B210" s="145" t="s">
        <v>161</v>
      </c>
      <c r="C210" s="145"/>
      <c r="D210" s="145"/>
      <c r="E210" s="145"/>
      <c r="F210" s="44" t="s">
        <v>37</v>
      </c>
      <c r="G210" s="51"/>
      <c r="H210" s="51"/>
      <c r="I210" s="51"/>
      <c r="J210" s="51"/>
      <c r="K210" s="51"/>
      <c r="L210" s="51"/>
      <c r="M210" s="51"/>
      <c r="N210" s="51"/>
      <c r="O210" s="51"/>
      <c r="P210" s="51"/>
    </row>
    <row r="211" spans="1:16" s="29" customFormat="1">
      <c r="A211" s="96"/>
      <c r="B211" s="145"/>
      <c r="C211" s="145"/>
      <c r="D211" s="145"/>
      <c r="E211" s="145"/>
      <c r="F211" s="44" t="s">
        <v>23</v>
      </c>
      <c r="G211" s="37"/>
      <c r="H211" s="37"/>
      <c r="I211" s="37"/>
      <c r="J211" s="37"/>
      <c r="K211" s="37">
        <f t="shared" ref="K211:P211" si="43">K209</f>
        <v>3.8</v>
      </c>
      <c r="L211" s="37">
        <f t="shared" si="43"/>
        <v>3.8</v>
      </c>
      <c r="M211" s="37">
        <f t="shared" si="43"/>
        <v>3.8</v>
      </c>
      <c r="N211" s="37">
        <f t="shared" si="43"/>
        <v>3.8</v>
      </c>
      <c r="O211" s="37">
        <f t="shared" si="43"/>
        <v>3.8</v>
      </c>
      <c r="P211" s="37">
        <f t="shared" si="43"/>
        <v>3.8</v>
      </c>
    </row>
    <row r="212" spans="1:16" s="29" customFormat="1">
      <c r="A212" s="96"/>
      <c r="B212" s="145"/>
      <c r="C212" s="145"/>
      <c r="D212" s="145"/>
      <c r="E212" s="145"/>
      <c r="F212" s="44" t="s">
        <v>29</v>
      </c>
      <c r="G212" s="51"/>
      <c r="H212" s="51"/>
      <c r="I212" s="51"/>
      <c r="J212" s="51"/>
      <c r="K212" s="51"/>
      <c r="L212" s="51"/>
      <c r="M212" s="51"/>
      <c r="N212" s="51"/>
      <c r="O212" s="51"/>
      <c r="P212" s="51"/>
    </row>
    <row r="213" spans="1:16" s="29" customFormat="1">
      <c r="A213" s="96"/>
      <c r="B213" s="145"/>
      <c r="C213" s="145"/>
      <c r="D213" s="145"/>
      <c r="E213" s="145"/>
      <c r="F213" s="44" t="s">
        <v>38</v>
      </c>
      <c r="G213" s="51"/>
      <c r="H213" s="51"/>
      <c r="I213" s="51"/>
      <c r="J213" s="51"/>
      <c r="K213" s="51">
        <f t="shared" ref="K213:P213" si="44">K211</f>
        <v>3.8</v>
      </c>
      <c r="L213" s="51">
        <f t="shared" si="44"/>
        <v>3.8</v>
      </c>
      <c r="M213" s="51">
        <f t="shared" si="44"/>
        <v>3.8</v>
      </c>
      <c r="N213" s="51">
        <f t="shared" si="44"/>
        <v>3.8</v>
      </c>
      <c r="O213" s="51">
        <f t="shared" si="44"/>
        <v>3.8</v>
      </c>
      <c r="P213" s="51">
        <f t="shared" si="44"/>
        <v>3.8</v>
      </c>
    </row>
    <row r="214" spans="1:16" s="29" customFormat="1">
      <c r="A214" s="96"/>
      <c r="B214" s="145"/>
      <c r="C214" s="145"/>
      <c r="D214" s="145"/>
      <c r="E214" s="145"/>
      <c r="F214" s="44" t="s">
        <v>39</v>
      </c>
      <c r="G214" s="51"/>
      <c r="H214" s="51"/>
      <c r="I214" s="51"/>
      <c r="J214" s="51"/>
      <c r="K214" s="51"/>
      <c r="L214" s="51"/>
      <c r="M214" s="51"/>
      <c r="N214" s="51"/>
      <c r="O214" s="51"/>
      <c r="P214" s="51"/>
    </row>
    <row r="215" spans="1:16" s="29" customFormat="1" ht="45">
      <c r="A215" s="93">
        <v>16</v>
      </c>
      <c r="B215" s="74" t="s">
        <v>162</v>
      </c>
      <c r="C215" s="28" t="s">
        <v>163</v>
      </c>
      <c r="D215" s="28" t="s">
        <v>43</v>
      </c>
      <c r="E215" s="62" t="s">
        <v>22</v>
      </c>
      <c r="F215" s="53" t="s">
        <v>73</v>
      </c>
      <c r="G215" s="46"/>
      <c r="H215" s="46"/>
      <c r="I215" s="46"/>
      <c r="J215" s="46"/>
      <c r="K215" s="46">
        <v>1.1339999999999999</v>
      </c>
      <c r="L215" s="46">
        <v>1.1339999999999999</v>
      </c>
      <c r="M215" s="46">
        <v>1.1339999999999999</v>
      </c>
      <c r="N215" s="46">
        <v>1.1339999999999999</v>
      </c>
      <c r="O215" s="46">
        <v>1.1339999999999999</v>
      </c>
      <c r="P215" s="46">
        <v>1.1339999999999999</v>
      </c>
    </row>
    <row r="216" spans="1:16" s="29" customFormat="1" ht="28.5" customHeight="1">
      <c r="A216" s="94"/>
      <c r="B216" s="98" t="s">
        <v>164</v>
      </c>
      <c r="C216" s="99"/>
      <c r="D216" s="99"/>
      <c r="E216" s="100"/>
      <c r="F216" s="44" t="s">
        <v>37</v>
      </c>
      <c r="G216" s="51"/>
      <c r="H216" s="51"/>
      <c r="I216" s="51"/>
      <c r="J216" s="51"/>
      <c r="K216" s="51">
        <f t="shared" ref="K216:P216" si="45">K215</f>
        <v>1.1339999999999999</v>
      </c>
      <c r="L216" s="51">
        <f t="shared" si="45"/>
        <v>1.1339999999999999</v>
      </c>
      <c r="M216" s="51">
        <f t="shared" si="45"/>
        <v>1.1339999999999999</v>
      </c>
      <c r="N216" s="51">
        <f t="shared" si="45"/>
        <v>1.1339999999999999</v>
      </c>
      <c r="O216" s="51">
        <f t="shared" si="45"/>
        <v>1.1339999999999999</v>
      </c>
      <c r="P216" s="51">
        <f t="shared" si="45"/>
        <v>1.1339999999999999</v>
      </c>
    </row>
    <row r="217" spans="1:16" s="29" customFormat="1">
      <c r="A217" s="94"/>
      <c r="B217" s="101"/>
      <c r="C217" s="102"/>
      <c r="D217" s="102"/>
      <c r="E217" s="103"/>
      <c r="F217" s="44" t="s">
        <v>23</v>
      </c>
      <c r="G217" s="37"/>
      <c r="H217" s="37"/>
      <c r="I217" s="37"/>
      <c r="J217" s="37"/>
      <c r="K217" s="37"/>
      <c r="L217" s="37"/>
      <c r="M217" s="37"/>
      <c r="N217" s="37"/>
      <c r="O217" s="37"/>
      <c r="P217" s="37"/>
    </row>
    <row r="218" spans="1:16" s="29" customFormat="1">
      <c r="A218" s="94"/>
      <c r="B218" s="101"/>
      <c r="C218" s="102"/>
      <c r="D218" s="102"/>
      <c r="E218" s="103"/>
      <c r="F218" s="44" t="s">
        <v>29</v>
      </c>
      <c r="G218" s="51"/>
      <c r="H218" s="51"/>
      <c r="I218" s="51"/>
      <c r="J218" s="51"/>
      <c r="K218" s="51"/>
      <c r="L218" s="51"/>
      <c r="M218" s="51"/>
      <c r="N218" s="51"/>
      <c r="O218" s="51"/>
      <c r="P218" s="51"/>
    </row>
    <row r="219" spans="1:16" s="29" customFormat="1">
      <c r="A219" s="94"/>
      <c r="B219" s="101"/>
      <c r="C219" s="102"/>
      <c r="D219" s="102"/>
      <c r="E219" s="103"/>
      <c r="F219" s="44" t="s">
        <v>38</v>
      </c>
      <c r="G219" s="51"/>
      <c r="H219" s="51"/>
      <c r="I219" s="51"/>
      <c r="J219" s="51"/>
      <c r="K219" s="51">
        <f t="shared" ref="K219:P219" si="46">K216</f>
        <v>1.1339999999999999</v>
      </c>
      <c r="L219" s="51">
        <f t="shared" si="46"/>
        <v>1.1339999999999999</v>
      </c>
      <c r="M219" s="51">
        <f t="shared" si="46"/>
        <v>1.1339999999999999</v>
      </c>
      <c r="N219" s="51">
        <f t="shared" si="46"/>
        <v>1.1339999999999999</v>
      </c>
      <c r="O219" s="51">
        <f t="shared" si="46"/>
        <v>1.1339999999999999</v>
      </c>
      <c r="P219" s="51">
        <f t="shared" si="46"/>
        <v>1.1339999999999999</v>
      </c>
    </row>
    <row r="220" spans="1:16" s="29" customFormat="1">
      <c r="A220" s="95"/>
      <c r="B220" s="104"/>
      <c r="C220" s="105"/>
      <c r="D220" s="105"/>
      <c r="E220" s="106"/>
      <c r="F220" s="44" t="s">
        <v>39</v>
      </c>
      <c r="G220" s="51"/>
      <c r="H220" s="51"/>
      <c r="I220" s="51"/>
      <c r="J220" s="51"/>
      <c r="K220" s="51"/>
      <c r="L220" s="51"/>
      <c r="M220" s="51"/>
      <c r="N220" s="51"/>
      <c r="O220" s="51"/>
      <c r="P220" s="51"/>
    </row>
    <row r="221" spans="1:16">
      <c r="A221" s="96">
        <v>17</v>
      </c>
      <c r="B221" s="148"/>
      <c r="C221" s="54" t="s">
        <v>165</v>
      </c>
      <c r="D221" s="55" t="s">
        <v>166</v>
      </c>
      <c r="E221" s="94" t="s">
        <v>22</v>
      </c>
      <c r="F221" s="147" t="s">
        <v>23</v>
      </c>
      <c r="G221" s="66"/>
      <c r="H221" s="66"/>
      <c r="I221" s="66"/>
      <c r="J221" s="66"/>
      <c r="K221" s="66"/>
      <c r="L221" s="66"/>
      <c r="M221" s="66"/>
      <c r="N221" s="66">
        <v>0.1</v>
      </c>
      <c r="O221" s="66">
        <v>0.1</v>
      </c>
      <c r="P221" s="66">
        <v>0.1</v>
      </c>
    </row>
    <row r="222" spans="1:16">
      <c r="A222" s="96"/>
      <c r="B222" s="148"/>
      <c r="C222" s="54" t="s">
        <v>167</v>
      </c>
      <c r="D222" s="55" t="s">
        <v>168</v>
      </c>
      <c r="E222" s="94"/>
      <c r="F222" s="147"/>
      <c r="G222" s="66"/>
      <c r="H222" s="66"/>
      <c r="I222" s="66"/>
      <c r="J222" s="66"/>
      <c r="K222" s="66"/>
      <c r="L222" s="66"/>
      <c r="M222" s="66"/>
      <c r="N222" s="66">
        <v>0.27</v>
      </c>
      <c r="O222" s="66">
        <v>0.27</v>
      </c>
      <c r="P222" s="66">
        <v>0.27</v>
      </c>
    </row>
    <row r="223" spans="1:16">
      <c r="A223" s="96"/>
      <c r="B223" s="148"/>
      <c r="C223" s="54" t="s">
        <v>169</v>
      </c>
      <c r="D223" s="55" t="s">
        <v>170</v>
      </c>
      <c r="E223" s="94"/>
      <c r="F223" s="147"/>
      <c r="G223" s="66"/>
      <c r="H223" s="66"/>
      <c r="I223" s="66"/>
      <c r="J223" s="66"/>
      <c r="K223" s="66"/>
      <c r="L223" s="66"/>
      <c r="M223" s="66"/>
      <c r="N223" s="66">
        <v>0.2</v>
      </c>
      <c r="O223" s="66">
        <v>0.2</v>
      </c>
      <c r="P223" s="66">
        <v>0.2</v>
      </c>
    </row>
    <row r="224" spans="1:16">
      <c r="A224" s="96"/>
      <c r="B224" s="148"/>
      <c r="C224" s="63" t="s">
        <v>171</v>
      </c>
      <c r="D224" s="55" t="s">
        <v>172</v>
      </c>
      <c r="E224" s="94"/>
      <c r="F224" s="147"/>
      <c r="G224" s="66"/>
      <c r="H224" s="66"/>
      <c r="I224" s="66"/>
      <c r="J224" s="66"/>
      <c r="K224" s="66"/>
      <c r="L224" s="66"/>
      <c r="M224" s="66"/>
      <c r="N224" s="66">
        <v>0.3</v>
      </c>
      <c r="O224" s="66">
        <v>0.3</v>
      </c>
      <c r="P224" s="66">
        <v>0.3</v>
      </c>
    </row>
    <row r="225" spans="1:16">
      <c r="A225" s="96"/>
      <c r="B225" s="148"/>
      <c r="C225" s="54" t="s">
        <v>169</v>
      </c>
      <c r="D225" s="55" t="s">
        <v>173</v>
      </c>
      <c r="E225" s="94"/>
      <c r="F225" s="147"/>
      <c r="G225" s="66"/>
      <c r="H225" s="66"/>
      <c r="I225" s="66"/>
      <c r="J225" s="66"/>
      <c r="K225" s="66"/>
      <c r="L225" s="66"/>
      <c r="M225" s="66"/>
      <c r="N225" s="66">
        <v>0.25</v>
      </c>
      <c r="O225" s="66">
        <v>0.25</v>
      </c>
      <c r="P225" s="66">
        <v>0.25</v>
      </c>
    </row>
    <row r="226" spans="1:16" ht="30">
      <c r="A226" s="96"/>
      <c r="B226" s="148"/>
      <c r="C226" s="63" t="s">
        <v>174</v>
      </c>
      <c r="D226" s="55" t="s">
        <v>175</v>
      </c>
      <c r="E226" s="94"/>
      <c r="F226" s="147"/>
      <c r="G226" s="66"/>
      <c r="H226" s="66"/>
      <c r="I226" s="66"/>
      <c r="J226" s="66"/>
      <c r="K226" s="66"/>
      <c r="L226" s="66"/>
      <c r="M226" s="66"/>
      <c r="N226" s="66">
        <v>0.2</v>
      </c>
      <c r="O226" s="66">
        <v>0.2</v>
      </c>
      <c r="P226" s="66">
        <v>0.2</v>
      </c>
    </row>
    <row r="227" spans="1:16" ht="15" customHeight="1">
      <c r="A227" s="96"/>
      <c r="B227" s="91" t="s">
        <v>176</v>
      </c>
      <c r="C227" s="91"/>
      <c r="D227" s="91"/>
      <c r="E227" s="91"/>
      <c r="F227" s="9" t="s">
        <v>37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</row>
    <row r="228" spans="1:16">
      <c r="A228" s="96"/>
      <c r="B228" s="91"/>
      <c r="C228" s="91"/>
      <c r="D228" s="91"/>
      <c r="E228" s="91"/>
      <c r="F228" s="9" t="s">
        <v>23</v>
      </c>
      <c r="G228" s="37"/>
      <c r="H228" s="37"/>
      <c r="I228" s="37"/>
      <c r="J228" s="37"/>
      <c r="K228" s="37"/>
      <c r="L228" s="37"/>
      <c r="M228" s="37"/>
      <c r="N228" s="37">
        <f>+N221+N222+N223+N224+N225+N226</f>
        <v>1.32</v>
      </c>
      <c r="O228" s="37">
        <f>+O221+O222+O223+O224+O225+O226</f>
        <v>1.32</v>
      </c>
      <c r="P228" s="37">
        <f>+P221+P222+P223+P224+P225+P226</f>
        <v>1.32</v>
      </c>
    </row>
    <row r="229" spans="1:16" ht="14.25" customHeight="1">
      <c r="A229" s="96"/>
      <c r="B229" s="91"/>
      <c r="C229" s="91"/>
      <c r="D229" s="91"/>
      <c r="E229" s="91"/>
      <c r="F229" s="9" t="s">
        <v>29</v>
      </c>
      <c r="G229" s="38"/>
      <c r="H229" s="38"/>
      <c r="I229" s="38"/>
      <c r="J229" s="38"/>
      <c r="K229" s="38"/>
      <c r="L229" s="38"/>
      <c r="M229" s="38"/>
      <c r="N229" s="38"/>
      <c r="O229" s="38"/>
      <c r="P229" s="38"/>
    </row>
    <row r="230" spans="1:16">
      <c r="A230" s="96"/>
      <c r="B230" s="91"/>
      <c r="C230" s="91"/>
      <c r="D230" s="91"/>
      <c r="E230" s="91"/>
      <c r="F230" s="9" t="s">
        <v>38</v>
      </c>
      <c r="G230" s="37"/>
      <c r="H230" s="37"/>
      <c r="I230" s="37"/>
      <c r="J230" s="37"/>
      <c r="K230" s="37"/>
      <c r="L230" s="37"/>
      <c r="M230" s="37"/>
      <c r="N230" s="37">
        <f>N228</f>
        <v>1.32</v>
      </c>
      <c r="O230" s="37">
        <f>O228</f>
        <v>1.32</v>
      </c>
      <c r="P230" s="37">
        <f>P228</f>
        <v>1.32</v>
      </c>
    </row>
    <row r="231" spans="1:16">
      <c r="A231" s="96"/>
      <c r="B231" s="91"/>
      <c r="C231" s="91"/>
      <c r="D231" s="91"/>
      <c r="E231" s="91"/>
      <c r="F231" s="9" t="s">
        <v>39</v>
      </c>
      <c r="G231" s="37"/>
      <c r="H231" s="37"/>
      <c r="I231" s="37"/>
      <c r="J231" s="37"/>
      <c r="K231" s="37"/>
      <c r="L231" s="37"/>
      <c r="M231" s="37"/>
      <c r="N231" s="37"/>
      <c r="O231" s="37"/>
      <c r="P231" s="37"/>
    </row>
    <row r="232" spans="1:16" ht="15" customHeight="1">
      <c r="A232" s="96"/>
      <c r="B232" s="91" t="s">
        <v>51</v>
      </c>
      <c r="C232" s="91"/>
      <c r="D232" s="91"/>
      <c r="E232" s="91"/>
      <c r="F232" s="9" t="s">
        <v>37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</row>
    <row r="233" spans="1:16">
      <c r="A233" s="96"/>
      <c r="B233" s="91"/>
      <c r="C233" s="91"/>
      <c r="D233" s="91"/>
      <c r="E233" s="91"/>
      <c r="F233" s="9" t="s">
        <v>23</v>
      </c>
      <c r="G233" s="37"/>
      <c r="H233" s="37"/>
      <c r="I233" s="37"/>
      <c r="J233" s="37"/>
      <c r="K233" s="37"/>
      <c r="L233" s="37"/>
      <c r="M233" s="37"/>
      <c r="N233" s="37">
        <f>N228</f>
        <v>1.32</v>
      </c>
      <c r="O233" s="37">
        <f>O228</f>
        <v>1.32</v>
      </c>
      <c r="P233" s="37">
        <f>P228</f>
        <v>1.32</v>
      </c>
    </row>
    <row r="234" spans="1:16">
      <c r="A234" s="96"/>
      <c r="B234" s="91"/>
      <c r="C234" s="91"/>
      <c r="D234" s="91"/>
      <c r="E234" s="91"/>
      <c r="F234" s="9" t="s">
        <v>29</v>
      </c>
      <c r="G234" s="38"/>
      <c r="H234" s="38"/>
      <c r="I234" s="38"/>
      <c r="J234" s="38"/>
      <c r="K234" s="38"/>
      <c r="L234" s="38"/>
      <c r="M234" s="38"/>
      <c r="N234" s="38"/>
      <c r="O234" s="38"/>
      <c r="P234" s="38"/>
    </row>
    <row r="235" spans="1:16">
      <c r="A235" s="96"/>
      <c r="B235" s="91"/>
      <c r="C235" s="91"/>
      <c r="D235" s="91"/>
      <c r="E235" s="91"/>
      <c r="F235" s="9" t="s">
        <v>38</v>
      </c>
      <c r="G235" s="37"/>
      <c r="H235" s="37"/>
      <c r="I235" s="37"/>
      <c r="J235" s="37"/>
      <c r="K235" s="37"/>
      <c r="L235" s="37"/>
      <c r="M235" s="37"/>
      <c r="N235" s="37">
        <f>N233</f>
        <v>1.32</v>
      </c>
      <c r="O235" s="37">
        <f>O233</f>
        <v>1.32</v>
      </c>
      <c r="P235" s="37">
        <f>P233</f>
        <v>1.32</v>
      </c>
    </row>
    <row r="236" spans="1:16">
      <c r="A236" s="96"/>
      <c r="B236" s="91"/>
      <c r="C236" s="91"/>
      <c r="D236" s="91"/>
      <c r="E236" s="91"/>
      <c r="F236" s="9" t="s">
        <v>39</v>
      </c>
      <c r="G236" s="37"/>
      <c r="H236" s="37"/>
      <c r="I236" s="37"/>
      <c r="J236" s="37"/>
      <c r="K236" s="37"/>
      <c r="L236" s="37"/>
      <c r="M236" s="37"/>
      <c r="N236" s="37"/>
      <c r="O236" s="37"/>
      <c r="P236" s="37"/>
    </row>
    <row r="237" spans="1:16" ht="30">
      <c r="A237" s="93">
        <v>18</v>
      </c>
      <c r="B237" s="68" t="s">
        <v>177</v>
      </c>
      <c r="C237" s="68" t="s">
        <v>178</v>
      </c>
      <c r="D237" s="68" t="s">
        <v>179</v>
      </c>
      <c r="E237" s="68" t="s">
        <v>140</v>
      </c>
      <c r="F237" s="71" t="s">
        <v>37</v>
      </c>
      <c r="G237" s="46"/>
      <c r="H237" s="46"/>
      <c r="I237" s="46"/>
      <c r="J237" s="46"/>
      <c r="K237" s="46"/>
      <c r="L237" s="46"/>
      <c r="M237" s="46"/>
      <c r="N237" s="46">
        <v>0.4</v>
      </c>
      <c r="O237" s="46">
        <v>0.4</v>
      </c>
      <c r="P237" s="46">
        <v>0.4</v>
      </c>
    </row>
    <row r="238" spans="1:16" ht="75">
      <c r="A238" s="94"/>
      <c r="B238" s="68" t="s">
        <v>180</v>
      </c>
      <c r="C238" s="68" t="s">
        <v>181</v>
      </c>
      <c r="D238" s="68" t="s">
        <v>182</v>
      </c>
      <c r="E238" s="68" t="s">
        <v>140</v>
      </c>
      <c r="F238" s="71" t="s">
        <v>37</v>
      </c>
      <c r="G238" s="46"/>
      <c r="H238" s="46"/>
      <c r="I238" s="46"/>
      <c r="J238" s="46"/>
      <c r="K238" s="46"/>
      <c r="L238" s="46"/>
      <c r="M238" s="46"/>
      <c r="N238" s="46">
        <v>0.57999999999999996</v>
      </c>
      <c r="O238" s="46">
        <v>0.57999999999999996</v>
      </c>
      <c r="P238" s="46">
        <v>0.57999999999999996</v>
      </c>
    </row>
    <row r="239" spans="1:16" ht="60">
      <c r="A239" s="94"/>
      <c r="B239" s="68" t="s">
        <v>183</v>
      </c>
      <c r="C239" s="68" t="s">
        <v>184</v>
      </c>
      <c r="D239" s="68" t="s">
        <v>185</v>
      </c>
      <c r="E239" s="68" t="s">
        <v>140</v>
      </c>
      <c r="F239" s="71" t="s">
        <v>37</v>
      </c>
      <c r="G239" s="46"/>
      <c r="H239" s="46"/>
      <c r="I239" s="46"/>
      <c r="J239" s="46"/>
      <c r="K239" s="46"/>
      <c r="L239" s="46"/>
      <c r="M239" s="46"/>
      <c r="N239" s="46">
        <v>1.5</v>
      </c>
      <c r="O239" s="46">
        <v>1.5</v>
      </c>
      <c r="P239" s="46">
        <v>1.5</v>
      </c>
    </row>
    <row r="240" spans="1:16" ht="30">
      <c r="A240" s="94"/>
      <c r="B240" s="68" t="s">
        <v>186</v>
      </c>
      <c r="C240" s="68" t="s">
        <v>187</v>
      </c>
      <c r="D240" s="68" t="s">
        <v>188</v>
      </c>
      <c r="E240" s="68" t="s">
        <v>140</v>
      </c>
      <c r="F240" s="71" t="s">
        <v>37</v>
      </c>
      <c r="G240" s="46"/>
      <c r="H240" s="46"/>
      <c r="I240" s="46"/>
      <c r="J240" s="46"/>
      <c r="K240" s="46"/>
      <c r="L240" s="46"/>
      <c r="M240" s="46"/>
      <c r="N240" s="46">
        <v>1.95</v>
      </c>
      <c r="O240" s="46">
        <v>1.95</v>
      </c>
      <c r="P240" s="46">
        <v>1.95</v>
      </c>
    </row>
    <row r="241" spans="1:25" ht="45">
      <c r="A241" s="94"/>
      <c r="B241" s="68" t="s">
        <v>189</v>
      </c>
      <c r="C241" s="68" t="s">
        <v>190</v>
      </c>
      <c r="D241" s="68" t="s">
        <v>191</v>
      </c>
      <c r="E241" s="68" t="s">
        <v>48</v>
      </c>
      <c r="F241" s="71" t="s">
        <v>192</v>
      </c>
      <c r="G241" s="46"/>
      <c r="H241" s="46"/>
      <c r="I241" s="46"/>
      <c r="J241" s="46"/>
      <c r="K241" s="46"/>
      <c r="L241" s="46"/>
      <c r="M241" s="46"/>
      <c r="N241" s="46">
        <v>1.5</v>
      </c>
      <c r="O241" s="46">
        <v>1.5</v>
      </c>
      <c r="P241" s="46">
        <v>1.5</v>
      </c>
    </row>
    <row r="242" spans="1:25" ht="120">
      <c r="A242" s="94"/>
      <c r="B242" s="68" t="s">
        <v>193</v>
      </c>
      <c r="C242" s="68" t="s">
        <v>194</v>
      </c>
      <c r="D242" s="68" t="s">
        <v>195</v>
      </c>
      <c r="E242" s="68" t="s">
        <v>140</v>
      </c>
      <c r="F242" s="68" t="s">
        <v>73</v>
      </c>
      <c r="G242" s="46"/>
      <c r="H242" s="46"/>
      <c r="I242" s="46"/>
      <c r="J242" s="46"/>
      <c r="K242" s="46"/>
      <c r="L242" s="46"/>
      <c r="M242" s="46"/>
      <c r="N242" s="46"/>
      <c r="O242" s="46">
        <v>1.98</v>
      </c>
      <c r="P242" s="46">
        <v>1.98</v>
      </c>
    </row>
    <row r="243" spans="1:25" ht="45">
      <c r="A243" s="94"/>
      <c r="B243" s="68" t="s">
        <v>196</v>
      </c>
      <c r="C243" s="68" t="s">
        <v>197</v>
      </c>
      <c r="D243" s="56" t="s">
        <v>198</v>
      </c>
      <c r="E243" s="56" t="s">
        <v>22</v>
      </c>
      <c r="F243" s="56" t="s">
        <v>23</v>
      </c>
      <c r="G243" s="46"/>
      <c r="H243" s="46"/>
      <c r="I243" s="46"/>
      <c r="J243" s="46"/>
      <c r="K243" s="46"/>
      <c r="L243" s="46"/>
      <c r="M243" s="46"/>
      <c r="N243" s="46"/>
      <c r="O243" s="46">
        <v>0.68</v>
      </c>
      <c r="P243" s="46">
        <v>0.68</v>
      </c>
    </row>
    <row r="244" spans="1:25">
      <c r="A244" s="94"/>
      <c r="B244" s="68" t="s">
        <v>199</v>
      </c>
      <c r="C244" s="68" t="s">
        <v>200</v>
      </c>
      <c r="D244" s="68" t="s">
        <v>201</v>
      </c>
      <c r="E244" s="68" t="s">
        <v>48</v>
      </c>
      <c r="F244" s="68" t="s">
        <v>29</v>
      </c>
      <c r="G244" s="46"/>
      <c r="H244" s="46"/>
      <c r="I244" s="46"/>
      <c r="J244" s="46"/>
      <c r="K244" s="46"/>
      <c r="L244" s="46"/>
      <c r="M244" s="46"/>
      <c r="N244" s="46"/>
      <c r="O244" s="46">
        <v>3.6</v>
      </c>
      <c r="P244" s="46">
        <v>3.6</v>
      </c>
    </row>
    <row r="245" spans="1:25" ht="30">
      <c r="A245" s="94"/>
      <c r="B245" s="68" t="s">
        <v>202</v>
      </c>
      <c r="C245" s="68" t="s">
        <v>203</v>
      </c>
      <c r="D245" s="68" t="s">
        <v>204</v>
      </c>
      <c r="E245" s="68" t="s">
        <v>48</v>
      </c>
      <c r="F245" s="68" t="s">
        <v>29</v>
      </c>
      <c r="G245" s="46"/>
      <c r="H245" s="46"/>
      <c r="I245" s="46"/>
      <c r="J245" s="46"/>
      <c r="K245" s="46"/>
      <c r="L245" s="46"/>
      <c r="M245" s="46"/>
      <c r="N245" s="46"/>
      <c r="O245" s="46">
        <v>1.3</v>
      </c>
      <c r="P245" s="46">
        <v>1.3</v>
      </c>
    </row>
    <row r="246" spans="1:25">
      <c r="A246" s="94"/>
      <c r="B246" s="68" t="s">
        <v>205</v>
      </c>
      <c r="C246" s="68" t="s">
        <v>206</v>
      </c>
      <c r="D246" s="68" t="s">
        <v>78</v>
      </c>
      <c r="E246" s="68" t="s">
        <v>48</v>
      </c>
      <c r="F246" s="68" t="s">
        <v>29</v>
      </c>
      <c r="G246" s="46"/>
      <c r="H246" s="46"/>
      <c r="I246" s="46"/>
      <c r="J246" s="46"/>
      <c r="K246" s="46"/>
      <c r="L246" s="46"/>
      <c r="M246" s="46"/>
      <c r="N246" s="46"/>
      <c r="O246" s="46">
        <v>0.68</v>
      </c>
      <c r="P246" s="46">
        <v>0.68</v>
      </c>
    </row>
    <row r="247" spans="1:25" ht="45">
      <c r="A247" s="94"/>
      <c r="B247" s="68" t="s">
        <v>207</v>
      </c>
      <c r="C247" s="68" t="s">
        <v>206</v>
      </c>
      <c r="D247" s="68" t="s">
        <v>208</v>
      </c>
      <c r="E247" s="68" t="s">
        <v>48</v>
      </c>
      <c r="F247" s="68" t="s">
        <v>29</v>
      </c>
      <c r="G247" s="46"/>
      <c r="H247" s="46"/>
      <c r="I247" s="46"/>
      <c r="J247" s="46"/>
      <c r="K247" s="46"/>
      <c r="L247" s="46"/>
      <c r="M247" s="46"/>
      <c r="N247" s="46"/>
      <c r="O247" s="46">
        <v>0.6</v>
      </c>
      <c r="P247" s="46">
        <v>0.6</v>
      </c>
    </row>
    <row r="248" spans="1:25">
      <c r="A248" s="94"/>
      <c r="B248" s="68" t="s">
        <v>209</v>
      </c>
      <c r="C248" s="68" t="s">
        <v>210</v>
      </c>
      <c r="D248" s="68" t="s">
        <v>211</v>
      </c>
      <c r="E248" s="68" t="s">
        <v>48</v>
      </c>
      <c r="F248" s="68" t="s">
        <v>29</v>
      </c>
      <c r="G248" s="46"/>
      <c r="H248" s="46"/>
      <c r="I248" s="46"/>
      <c r="J248" s="46"/>
      <c r="K248" s="46"/>
      <c r="L248" s="46"/>
      <c r="M248" s="46"/>
      <c r="N248" s="46"/>
      <c r="O248" s="46">
        <v>1.1000000000000001</v>
      </c>
      <c r="P248" s="46">
        <v>1.1000000000000001</v>
      </c>
    </row>
    <row r="249" spans="1:25">
      <c r="A249" s="94"/>
      <c r="B249" s="68" t="s">
        <v>212</v>
      </c>
      <c r="C249" s="68" t="s">
        <v>210</v>
      </c>
      <c r="D249" s="68" t="s">
        <v>213</v>
      </c>
      <c r="E249" s="68" t="s">
        <v>48</v>
      </c>
      <c r="F249" s="68" t="s">
        <v>29</v>
      </c>
      <c r="G249" s="46"/>
      <c r="H249" s="46"/>
      <c r="I249" s="46"/>
      <c r="J249" s="46"/>
      <c r="K249" s="46"/>
      <c r="L249" s="46"/>
      <c r="M249" s="46"/>
      <c r="N249" s="46"/>
      <c r="O249" s="46">
        <v>0.45</v>
      </c>
      <c r="P249" s="46">
        <v>0.45</v>
      </c>
    </row>
    <row r="250" spans="1:25" ht="30">
      <c r="A250" s="94"/>
      <c r="B250" s="68" t="s">
        <v>214</v>
      </c>
      <c r="C250" s="68" t="s">
        <v>215</v>
      </c>
      <c r="D250" s="68" t="s">
        <v>216</v>
      </c>
      <c r="E250" s="68" t="s">
        <v>48</v>
      </c>
      <c r="F250" s="56" t="s">
        <v>29</v>
      </c>
      <c r="G250" s="46"/>
      <c r="H250" s="46"/>
      <c r="I250" s="46"/>
      <c r="J250" s="46"/>
      <c r="K250" s="46"/>
      <c r="L250" s="46"/>
      <c r="M250" s="46"/>
      <c r="N250" s="46"/>
      <c r="O250" s="46">
        <v>1.4</v>
      </c>
      <c r="P250" s="46">
        <v>1.4</v>
      </c>
    </row>
    <row r="251" spans="1:25">
      <c r="A251" s="94"/>
      <c r="B251" s="68" t="s">
        <v>217</v>
      </c>
      <c r="C251" s="68" t="s">
        <v>218</v>
      </c>
      <c r="D251" s="68" t="s">
        <v>219</v>
      </c>
      <c r="E251" s="68" t="s">
        <v>48</v>
      </c>
      <c r="F251" s="68" t="s">
        <v>29</v>
      </c>
      <c r="G251" s="46"/>
      <c r="H251" s="46"/>
      <c r="I251" s="46"/>
      <c r="J251" s="46"/>
      <c r="K251" s="46"/>
      <c r="L251" s="46"/>
      <c r="M251" s="46"/>
      <c r="N251" s="46"/>
      <c r="O251" s="46"/>
      <c r="P251" s="46">
        <v>2.6</v>
      </c>
    </row>
    <row r="252" spans="1:25">
      <c r="A252" s="94"/>
      <c r="B252" s="68" t="s">
        <v>220</v>
      </c>
      <c r="C252" s="68" t="s">
        <v>221</v>
      </c>
      <c r="D252" s="68" t="s">
        <v>222</v>
      </c>
      <c r="E252" s="68" t="s">
        <v>48</v>
      </c>
      <c r="F252" s="68" t="s">
        <v>29</v>
      </c>
      <c r="G252" s="46"/>
      <c r="H252" s="46"/>
      <c r="I252" s="46"/>
      <c r="J252" s="46"/>
      <c r="K252" s="46"/>
      <c r="L252" s="46"/>
      <c r="M252" s="46"/>
      <c r="N252" s="46"/>
      <c r="O252" s="46"/>
      <c r="P252" s="46">
        <v>1.6</v>
      </c>
    </row>
    <row r="253" spans="1:25" s="29" customFormat="1" ht="30">
      <c r="A253" s="94"/>
      <c r="B253" s="68" t="s">
        <v>223</v>
      </c>
      <c r="C253" s="68" t="s">
        <v>224</v>
      </c>
      <c r="D253" s="68" t="s">
        <v>225</v>
      </c>
      <c r="E253" s="68" t="s">
        <v>48</v>
      </c>
      <c r="F253" s="68" t="s">
        <v>29</v>
      </c>
      <c r="G253" s="46"/>
      <c r="H253" s="46"/>
      <c r="I253" s="46"/>
      <c r="J253" s="46"/>
      <c r="K253" s="46"/>
      <c r="L253" s="46"/>
      <c r="M253" s="46"/>
      <c r="N253" s="46"/>
      <c r="O253" s="46"/>
      <c r="P253" s="46">
        <v>0.2</v>
      </c>
    </row>
    <row r="254" spans="1:25" ht="210">
      <c r="A254" s="94"/>
      <c r="B254" s="57" t="s">
        <v>226</v>
      </c>
      <c r="C254" s="68" t="s">
        <v>227</v>
      </c>
      <c r="D254" s="60" t="s">
        <v>228</v>
      </c>
      <c r="E254" s="68" t="s">
        <v>140</v>
      </c>
      <c r="F254" s="68" t="s">
        <v>73</v>
      </c>
      <c r="G254" s="58"/>
      <c r="H254" s="58"/>
      <c r="I254" s="58"/>
      <c r="J254" s="58"/>
      <c r="K254" s="58"/>
      <c r="L254" s="58"/>
      <c r="M254" s="58"/>
      <c r="N254" s="58"/>
      <c r="O254" s="58"/>
      <c r="P254" s="58">
        <v>2.17</v>
      </c>
      <c r="Y254" s="21"/>
    </row>
    <row r="255" spans="1:25" ht="45">
      <c r="A255" s="94"/>
      <c r="B255" s="68" t="s">
        <v>229</v>
      </c>
      <c r="C255" s="68" t="s">
        <v>230</v>
      </c>
      <c r="D255" s="68" t="s">
        <v>231</v>
      </c>
      <c r="E255" s="68" t="s">
        <v>22</v>
      </c>
      <c r="F255" s="71" t="s">
        <v>232</v>
      </c>
      <c r="G255" s="46"/>
      <c r="H255" s="46"/>
      <c r="I255" s="46"/>
      <c r="J255" s="46"/>
      <c r="K255" s="46"/>
      <c r="L255" s="46"/>
      <c r="M255" s="46"/>
      <c r="N255" s="46"/>
      <c r="O255" s="46"/>
      <c r="P255" s="46">
        <v>0.55000000000000004</v>
      </c>
    </row>
    <row r="256" spans="1:25">
      <c r="A256" s="94"/>
      <c r="B256" s="68" t="s">
        <v>233</v>
      </c>
      <c r="C256" s="68" t="s">
        <v>230</v>
      </c>
      <c r="D256" s="68" t="s">
        <v>75</v>
      </c>
      <c r="E256" s="68" t="s">
        <v>22</v>
      </c>
      <c r="F256" s="71" t="s">
        <v>232</v>
      </c>
      <c r="G256" s="46"/>
      <c r="H256" s="46"/>
      <c r="I256" s="46"/>
      <c r="J256" s="46"/>
      <c r="K256" s="46"/>
      <c r="L256" s="46"/>
      <c r="M256" s="46"/>
      <c r="N256" s="46"/>
      <c r="O256" s="46"/>
      <c r="P256" s="46">
        <v>0.61499999999999999</v>
      </c>
    </row>
    <row r="257" spans="1:16">
      <c r="A257" s="94"/>
      <c r="B257" s="68" t="s">
        <v>234</v>
      </c>
      <c r="C257" s="68" t="s">
        <v>235</v>
      </c>
      <c r="D257" s="68" t="s">
        <v>236</v>
      </c>
      <c r="E257" s="68" t="s">
        <v>140</v>
      </c>
      <c r="F257" s="71" t="s">
        <v>37</v>
      </c>
      <c r="G257" s="46"/>
      <c r="H257" s="46"/>
      <c r="I257" s="46"/>
      <c r="J257" s="46"/>
      <c r="K257" s="46"/>
      <c r="L257" s="46"/>
      <c r="M257" s="46"/>
      <c r="N257" s="46"/>
      <c r="O257" s="46"/>
      <c r="P257" s="46">
        <v>1.1000000000000001</v>
      </c>
    </row>
    <row r="258" spans="1:16" ht="30">
      <c r="A258" s="94"/>
      <c r="B258" s="68" t="s">
        <v>237</v>
      </c>
      <c r="C258" s="68" t="s">
        <v>235</v>
      </c>
      <c r="D258" s="68" t="s">
        <v>238</v>
      </c>
      <c r="E258" s="68" t="s">
        <v>140</v>
      </c>
      <c r="F258" s="71" t="s">
        <v>37</v>
      </c>
      <c r="G258" s="46"/>
      <c r="H258" s="46"/>
      <c r="I258" s="46"/>
      <c r="J258" s="46"/>
      <c r="K258" s="46"/>
      <c r="L258" s="46"/>
      <c r="M258" s="46"/>
      <c r="N258" s="46"/>
      <c r="O258" s="46"/>
      <c r="P258" s="46">
        <v>0.14000000000000001</v>
      </c>
    </row>
    <row r="259" spans="1:16">
      <c r="A259" s="94"/>
      <c r="B259" s="68" t="s">
        <v>239</v>
      </c>
      <c r="C259" s="68" t="s">
        <v>240</v>
      </c>
      <c r="D259" s="68" t="s">
        <v>241</v>
      </c>
      <c r="E259" s="68" t="s">
        <v>140</v>
      </c>
      <c r="F259" s="71" t="s">
        <v>37</v>
      </c>
      <c r="G259" s="46"/>
      <c r="H259" s="46"/>
      <c r="I259" s="46"/>
      <c r="J259" s="46"/>
      <c r="K259" s="46"/>
      <c r="L259" s="46"/>
      <c r="M259" s="46"/>
      <c r="N259" s="46"/>
      <c r="O259" s="46"/>
      <c r="P259" s="46">
        <v>0.2</v>
      </c>
    </row>
    <row r="260" spans="1:16">
      <c r="A260" s="94"/>
      <c r="B260" s="68" t="s">
        <v>242</v>
      </c>
      <c r="C260" s="68" t="s">
        <v>240</v>
      </c>
      <c r="D260" s="68" t="s">
        <v>243</v>
      </c>
      <c r="E260" s="68" t="s">
        <v>140</v>
      </c>
      <c r="F260" s="71" t="s">
        <v>37</v>
      </c>
      <c r="G260" s="46"/>
      <c r="H260" s="46"/>
      <c r="I260" s="46"/>
      <c r="J260" s="46"/>
      <c r="K260" s="46"/>
      <c r="L260" s="46"/>
      <c r="M260" s="46"/>
      <c r="N260" s="46"/>
      <c r="O260" s="46"/>
      <c r="P260" s="46">
        <v>3.9E-2</v>
      </c>
    </row>
    <row r="261" spans="1:16">
      <c r="A261" s="94"/>
      <c r="B261" s="68" t="s">
        <v>244</v>
      </c>
      <c r="C261" s="68" t="s">
        <v>245</v>
      </c>
      <c r="D261" s="68" t="s">
        <v>246</v>
      </c>
      <c r="E261" s="68" t="s">
        <v>48</v>
      </c>
      <c r="F261" s="71" t="s">
        <v>192</v>
      </c>
      <c r="G261" s="46"/>
      <c r="H261" s="46"/>
      <c r="I261" s="46"/>
      <c r="J261" s="46"/>
      <c r="K261" s="46"/>
      <c r="L261" s="46"/>
      <c r="M261" s="46"/>
      <c r="N261" s="46"/>
      <c r="O261" s="46"/>
      <c r="P261" s="46">
        <v>0.5</v>
      </c>
    </row>
    <row r="262" spans="1:16">
      <c r="A262" s="94"/>
      <c r="B262" s="68" t="s">
        <v>247</v>
      </c>
      <c r="C262" s="68" t="s">
        <v>248</v>
      </c>
      <c r="D262" s="68" t="s">
        <v>249</v>
      </c>
      <c r="E262" s="68" t="s">
        <v>48</v>
      </c>
      <c r="F262" s="71" t="s">
        <v>192</v>
      </c>
      <c r="G262" s="46"/>
      <c r="H262" s="46"/>
      <c r="I262" s="46"/>
      <c r="J262" s="46"/>
      <c r="K262" s="46"/>
      <c r="L262" s="46"/>
      <c r="M262" s="46"/>
      <c r="N262" s="46"/>
      <c r="O262" s="46"/>
      <c r="P262" s="46">
        <v>0.53</v>
      </c>
    </row>
    <row r="263" spans="1:16">
      <c r="A263" s="94"/>
      <c r="B263" s="68" t="s">
        <v>250</v>
      </c>
      <c r="C263" s="68" t="s">
        <v>251</v>
      </c>
      <c r="D263" s="68" t="s">
        <v>252</v>
      </c>
      <c r="E263" s="68" t="s">
        <v>48</v>
      </c>
      <c r="F263" s="71" t="s">
        <v>192</v>
      </c>
      <c r="G263" s="46"/>
      <c r="H263" s="46"/>
      <c r="I263" s="46"/>
      <c r="J263" s="46"/>
      <c r="K263" s="46"/>
      <c r="L263" s="46"/>
      <c r="M263" s="46"/>
      <c r="N263" s="46"/>
      <c r="O263" s="46"/>
      <c r="P263" s="46">
        <f>0.68-0.563</f>
        <v>0.1170000000000001</v>
      </c>
    </row>
    <row r="264" spans="1:16">
      <c r="A264" s="94"/>
      <c r="B264" s="68" t="s">
        <v>253</v>
      </c>
      <c r="C264" s="68" t="s">
        <v>254</v>
      </c>
      <c r="D264" s="68" t="s">
        <v>182</v>
      </c>
      <c r="E264" s="68" t="s">
        <v>140</v>
      </c>
      <c r="F264" s="71" t="s">
        <v>73</v>
      </c>
      <c r="G264" s="46"/>
      <c r="H264" s="46"/>
      <c r="I264" s="46"/>
      <c r="J264" s="46"/>
      <c r="K264" s="46"/>
      <c r="L264" s="46"/>
      <c r="M264" s="46"/>
      <c r="N264" s="46"/>
      <c r="O264" s="46"/>
      <c r="P264" s="46">
        <v>1.4</v>
      </c>
    </row>
    <row r="265" spans="1:16">
      <c r="A265" s="94"/>
      <c r="B265" s="68" t="s">
        <v>255</v>
      </c>
      <c r="C265" s="68" t="s">
        <v>256</v>
      </c>
      <c r="D265" s="68" t="s">
        <v>257</v>
      </c>
      <c r="E265" s="68" t="s">
        <v>140</v>
      </c>
      <c r="F265" s="71" t="s">
        <v>37</v>
      </c>
      <c r="G265" s="46"/>
      <c r="H265" s="46"/>
      <c r="I265" s="46"/>
      <c r="J265" s="46"/>
      <c r="K265" s="46"/>
      <c r="L265" s="46"/>
      <c r="M265" s="46"/>
      <c r="N265" s="46"/>
      <c r="O265" s="46"/>
      <c r="P265" s="46">
        <v>1.2</v>
      </c>
    </row>
    <row r="266" spans="1:16" ht="15" customHeight="1">
      <c r="A266" s="94"/>
      <c r="B266" s="75" t="s">
        <v>258</v>
      </c>
      <c r="C266" s="76"/>
      <c r="D266" s="76"/>
      <c r="E266" s="77"/>
      <c r="F266" s="9" t="s">
        <v>37</v>
      </c>
      <c r="G266" s="38"/>
      <c r="H266" s="38"/>
      <c r="I266" s="38"/>
      <c r="J266" s="38"/>
      <c r="K266" s="38"/>
      <c r="L266" s="38"/>
      <c r="M266" s="38"/>
      <c r="N266" s="38">
        <f>N265+N264+N260+N259+N258+N257+N254+N240+N239+N238+N237+N242</f>
        <v>4.4300000000000006</v>
      </c>
      <c r="O266" s="38">
        <f>O265+O264+O260+O259+O258+O257+O254+O240+O239+O238+O237+O242</f>
        <v>6.41</v>
      </c>
      <c r="P266" s="38">
        <f>P265+P264+P260+P259+P258+P257+P254+P240+P239+P238+P237+P242</f>
        <v>12.659000000000001</v>
      </c>
    </row>
    <row r="267" spans="1:16">
      <c r="A267" s="94"/>
      <c r="B267" s="78"/>
      <c r="C267" s="79"/>
      <c r="D267" s="79"/>
      <c r="E267" s="80"/>
      <c r="F267" s="9" t="s">
        <v>23</v>
      </c>
      <c r="G267" s="37"/>
      <c r="H267" s="37"/>
      <c r="I267" s="37"/>
      <c r="J267" s="37"/>
      <c r="K267" s="37"/>
      <c r="L267" s="37"/>
      <c r="M267" s="37"/>
      <c r="N267" s="37">
        <f>N243+N255+N256</f>
        <v>0</v>
      </c>
      <c r="O267" s="37">
        <f>O243+O255+O256</f>
        <v>0.68</v>
      </c>
      <c r="P267" s="37">
        <f>P243+P255+P256</f>
        <v>1.845</v>
      </c>
    </row>
    <row r="268" spans="1:16">
      <c r="A268" s="94"/>
      <c r="B268" s="78"/>
      <c r="C268" s="79"/>
      <c r="D268" s="79"/>
      <c r="E268" s="80"/>
      <c r="F268" s="9" t="s">
        <v>29</v>
      </c>
      <c r="G268" s="38"/>
      <c r="H268" s="38"/>
      <c r="I268" s="38"/>
      <c r="J268" s="38"/>
      <c r="K268" s="38"/>
      <c r="L268" s="38"/>
      <c r="M268" s="38"/>
      <c r="N268" s="38">
        <f>N263+N262+N261+N253+N252+N251+N250+N247+N246+N245+N241+N248+N244+N249</f>
        <v>1.5</v>
      </c>
      <c r="O268" s="38">
        <f>O263+O262+O261+O253+O252+O251+O250+O247+O246+O245+O241+O248+O244+O249</f>
        <v>10.629999999999999</v>
      </c>
      <c r="P268" s="38">
        <f>P263+P262+P261+P253+P252+P251+P250+P247+P246+P245+P241+P248+P244+P249</f>
        <v>16.177</v>
      </c>
    </row>
    <row r="269" spans="1:16">
      <c r="A269" s="94"/>
      <c r="B269" s="78"/>
      <c r="C269" s="79"/>
      <c r="D269" s="79"/>
      <c r="E269" s="80"/>
      <c r="F269" s="9" t="s">
        <v>38</v>
      </c>
      <c r="G269" s="37"/>
      <c r="H269" s="37"/>
      <c r="I269" s="37"/>
      <c r="J269" s="37"/>
      <c r="K269" s="37"/>
      <c r="L269" s="37"/>
      <c r="M269" s="37"/>
      <c r="N269" s="37">
        <f>N268+N267+N266</f>
        <v>5.9300000000000006</v>
      </c>
      <c r="O269" s="37">
        <f>O268+O267+O266</f>
        <v>17.72</v>
      </c>
      <c r="P269" s="37">
        <f>P268+P267+P266</f>
        <v>30.680999999999997</v>
      </c>
    </row>
    <row r="270" spans="1:16">
      <c r="A270" s="94"/>
      <c r="B270" s="81"/>
      <c r="C270" s="82"/>
      <c r="D270" s="82"/>
      <c r="E270" s="83"/>
      <c r="F270" s="9" t="s">
        <v>39</v>
      </c>
      <c r="G270" s="37"/>
      <c r="H270" s="37"/>
      <c r="I270" s="37"/>
      <c r="J270" s="37"/>
      <c r="K270" s="37"/>
      <c r="L270" s="37"/>
      <c r="M270" s="37"/>
      <c r="N270" s="37">
        <f>N266</f>
        <v>4.4300000000000006</v>
      </c>
      <c r="O270" s="37">
        <f>O266</f>
        <v>6.41</v>
      </c>
      <c r="P270" s="37">
        <f>P266</f>
        <v>12.659000000000001</v>
      </c>
    </row>
    <row r="271" spans="1:16" ht="15" customHeight="1">
      <c r="A271" s="94"/>
      <c r="B271" s="75" t="s">
        <v>51</v>
      </c>
      <c r="C271" s="76"/>
      <c r="D271" s="76"/>
      <c r="E271" s="77"/>
      <c r="F271" s="9" t="s">
        <v>37</v>
      </c>
      <c r="G271" s="38"/>
      <c r="H271" s="38"/>
      <c r="I271" s="38"/>
      <c r="J271" s="38"/>
      <c r="K271" s="38"/>
      <c r="L271" s="38"/>
      <c r="M271" s="38"/>
      <c r="N271" s="38"/>
      <c r="O271" s="38">
        <f>O242</f>
        <v>1.98</v>
      </c>
      <c r="P271" s="38">
        <f>P242</f>
        <v>1.98</v>
      </c>
    </row>
    <row r="272" spans="1:16">
      <c r="A272" s="94"/>
      <c r="B272" s="78"/>
      <c r="C272" s="79"/>
      <c r="D272" s="79"/>
      <c r="E272" s="80"/>
      <c r="F272" s="9" t="s">
        <v>23</v>
      </c>
      <c r="G272" s="37"/>
      <c r="H272" s="37"/>
      <c r="I272" s="37"/>
      <c r="J272" s="37"/>
      <c r="K272" s="37"/>
      <c r="L272" s="37"/>
      <c r="M272" s="37"/>
      <c r="N272" s="37"/>
      <c r="O272" s="37"/>
      <c r="P272" s="37"/>
    </row>
    <row r="273" spans="1:16">
      <c r="A273" s="94"/>
      <c r="B273" s="78"/>
      <c r="C273" s="79"/>
      <c r="D273" s="79"/>
      <c r="E273" s="80"/>
      <c r="F273" s="9" t="s">
        <v>29</v>
      </c>
      <c r="G273" s="38"/>
      <c r="H273" s="38"/>
      <c r="I273" s="38"/>
      <c r="J273" s="38"/>
      <c r="K273" s="38"/>
      <c r="L273" s="38"/>
      <c r="M273" s="38"/>
      <c r="N273" s="38">
        <f>N241</f>
        <v>1.5</v>
      </c>
      <c r="O273" s="38">
        <f>O241</f>
        <v>1.5</v>
      </c>
      <c r="P273" s="38">
        <f>P241</f>
        <v>1.5</v>
      </c>
    </row>
    <row r="274" spans="1:16">
      <c r="A274" s="94"/>
      <c r="B274" s="78"/>
      <c r="C274" s="79"/>
      <c r="D274" s="79"/>
      <c r="E274" s="80"/>
      <c r="F274" s="9" t="s">
        <v>38</v>
      </c>
      <c r="G274" s="38"/>
      <c r="H274" s="38"/>
      <c r="I274" s="38"/>
      <c r="J274" s="38"/>
      <c r="K274" s="38"/>
      <c r="L274" s="38"/>
      <c r="M274" s="38"/>
      <c r="N274" s="38">
        <f>N271+N272+N273</f>
        <v>1.5</v>
      </c>
      <c r="O274" s="38">
        <f>O271+O272+O273</f>
        <v>3.48</v>
      </c>
      <c r="P274" s="38">
        <f>P271+P272+P273</f>
        <v>3.48</v>
      </c>
    </row>
    <row r="275" spans="1:16">
      <c r="A275" s="94"/>
      <c r="B275" s="81"/>
      <c r="C275" s="82"/>
      <c r="D275" s="82"/>
      <c r="E275" s="83"/>
      <c r="F275" s="9" t="s">
        <v>39</v>
      </c>
      <c r="G275" s="38"/>
      <c r="H275" s="38"/>
      <c r="I275" s="38"/>
      <c r="J275" s="38"/>
      <c r="K275" s="38"/>
      <c r="L275" s="38"/>
      <c r="M275" s="38"/>
      <c r="N275" s="38"/>
      <c r="O275" s="38">
        <f>O271</f>
        <v>1.98</v>
      </c>
      <c r="P275" s="38">
        <f>P271</f>
        <v>1.98</v>
      </c>
    </row>
    <row r="276" spans="1:16" ht="15" customHeight="1">
      <c r="A276" s="94"/>
      <c r="B276" s="75" t="s">
        <v>40</v>
      </c>
      <c r="C276" s="76"/>
      <c r="D276" s="76"/>
      <c r="E276" s="77"/>
      <c r="F276" s="9" t="s">
        <v>37</v>
      </c>
      <c r="G276" s="37"/>
      <c r="H276" s="37"/>
      <c r="I276" s="37"/>
      <c r="J276" s="37"/>
      <c r="K276" s="37"/>
      <c r="L276" s="37"/>
      <c r="M276" s="37"/>
      <c r="N276" s="37"/>
      <c r="O276" s="37"/>
      <c r="P276" s="37">
        <f>P265+P264+P259+P260+P258+P257</f>
        <v>4.0790000000000006</v>
      </c>
    </row>
    <row r="277" spans="1:16">
      <c r="A277" s="94"/>
      <c r="B277" s="78"/>
      <c r="C277" s="79"/>
      <c r="D277" s="79"/>
      <c r="E277" s="80"/>
      <c r="F277" s="9" t="s">
        <v>23</v>
      </c>
      <c r="G277" s="37"/>
      <c r="H277" s="37"/>
      <c r="I277" s="37"/>
      <c r="J277" s="37"/>
      <c r="K277" s="37"/>
      <c r="L277" s="37"/>
      <c r="M277" s="37"/>
      <c r="N277" s="37"/>
      <c r="O277" s="37"/>
      <c r="P277" s="37"/>
    </row>
    <row r="278" spans="1:16">
      <c r="A278" s="94"/>
      <c r="B278" s="78"/>
      <c r="C278" s="79"/>
      <c r="D278" s="79"/>
      <c r="E278" s="80"/>
      <c r="F278" s="9" t="s">
        <v>29</v>
      </c>
      <c r="G278" s="38"/>
      <c r="H278" s="38"/>
      <c r="I278" s="38"/>
      <c r="J278" s="38"/>
      <c r="K278" s="38"/>
      <c r="L278" s="38"/>
      <c r="M278" s="38"/>
      <c r="N278" s="38"/>
      <c r="O278" s="38"/>
      <c r="P278" s="38">
        <f>P263+P262+P261</f>
        <v>1.1470000000000002</v>
      </c>
    </row>
    <row r="279" spans="1:16">
      <c r="A279" s="94"/>
      <c r="B279" s="78"/>
      <c r="C279" s="79"/>
      <c r="D279" s="79"/>
      <c r="E279" s="80"/>
      <c r="F279" s="9" t="s">
        <v>38</v>
      </c>
      <c r="G279" s="37"/>
      <c r="H279" s="37"/>
      <c r="I279" s="37"/>
      <c r="J279" s="37"/>
      <c r="K279" s="37"/>
      <c r="L279" s="37"/>
      <c r="M279" s="37"/>
      <c r="N279" s="37"/>
      <c r="O279" s="37"/>
      <c r="P279" s="37">
        <f>P276+P277+P278</f>
        <v>5.2260000000000009</v>
      </c>
    </row>
    <row r="280" spans="1:16">
      <c r="A280" s="95"/>
      <c r="B280" s="81"/>
      <c r="C280" s="82"/>
      <c r="D280" s="82"/>
      <c r="E280" s="83"/>
      <c r="F280" s="9" t="s">
        <v>39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>
        <f>P276</f>
        <v>4.0790000000000006</v>
      </c>
    </row>
    <row r="281" spans="1:16" s="29" customFormat="1">
      <c r="A281" s="146">
        <v>19</v>
      </c>
      <c r="B281" s="68" t="s">
        <v>259</v>
      </c>
      <c r="C281" s="68" t="s">
        <v>260</v>
      </c>
      <c r="D281" s="68" t="s">
        <v>261</v>
      </c>
      <c r="E281" s="68" t="s">
        <v>140</v>
      </c>
      <c r="F281" s="68" t="s">
        <v>73</v>
      </c>
      <c r="G281" s="46"/>
      <c r="H281" s="46"/>
      <c r="I281" s="46"/>
      <c r="J281" s="46"/>
      <c r="K281" s="46"/>
      <c r="L281" s="46"/>
      <c r="M281" s="46"/>
      <c r="N281" s="46"/>
      <c r="O281" s="46">
        <v>0.7</v>
      </c>
      <c r="P281" s="46">
        <v>0.7</v>
      </c>
    </row>
    <row r="282" spans="1:16" s="29" customFormat="1">
      <c r="A282" s="146"/>
      <c r="B282" s="145" t="s">
        <v>262</v>
      </c>
      <c r="C282" s="145"/>
      <c r="D282" s="145"/>
      <c r="E282" s="145"/>
      <c r="F282" s="44" t="s">
        <v>37</v>
      </c>
      <c r="G282" s="37"/>
      <c r="H282" s="37"/>
      <c r="I282" s="37"/>
      <c r="J282" s="37"/>
      <c r="K282" s="37"/>
      <c r="L282" s="37"/>
      <c r="M282" s="37"/>
      <c r="N282" s="37"/>
      <c r="O282" s="37">
        <f>O281</f>
        <v>0.7</v>
      </c>
      <c r="P282" s="37">
        <f>P281</f>
        <v>0.7</v>
      </c>
    </row>
    <row r="283" spans="1:16" s="29" customFormat="1">
      <c r="A283" s="146"/>
      <c r="B283" s="145"/>
      <c r="C283" s="145"/>
      <c r="D283" s="145"/>
      <c r="E283" s="145"/>
      <c r="F283" s="44" t="s">
        <v>23</v>
      </c>
      <c r="G283" s="37"/>
      <c r="H283" s="37"/>
      <c r="I283" s="37"/>
      <c r="J283" s="37"/>
      <c r="K283" s="37"/>
      <c r="L283" s="37"/>
      <c r="M283" s="37"/>
      <c r="N283" s="37"/>
      <c r="O283" s="37"/>
      <c r="P283" s="37"/>
    </row>
    <row r="284" spans="1:16" s="29" customFormat="1">
      <c r="A284" s="146"/>
      <c r="B284" s="145"/>
      <c r="C284" s="145"/>
      <c r="D284" s="145"/>
      <c r="E284" s="145"/>
      <c r="F284" s="44" t="s">
        <v>29</v>
      </c>
      <c r="G284" s="51"/>
      <c r="H284" s="51"/>
      <c r="I284" s="51"/>
      <c r="J284" s="51"/>
      <c r="K284" s="51"/>
      <c r="L284" s="51"/>
      <c r="M284" s="51"/>
      <c r="N284" s="51"/>
      <c r="O284" s="51"/>
      <c r="P284" s="51"/>
    </row>
    <row r="285" spans="1:16" s="29" customFormat="1">
      <c r="A285" s="146"/>
      <c r="B285" s="145"/>
      <c r="C285" s="145"/>
      <c r="D285" s="145"/>
      <c r="E285" s="145"/>
      <c r="F285" s="44" t="s">
        <v>38</v>
      </c>
      <c r="G285" s="37"/>
      <c r="H285" s="37"/>
      <c r="I285" s="37"/>
      <c r="J285" s="37"/>
      <c r="K285" s="37"/>
      <c r="L285" s="37"/>
      <c r="M285" s="37"/>
      <c r="N285" s="37"/>
      <c r="O285" s="37">
        <f>O281</f>
        <v>0.7</v>
      </c>
      <c r="P285" s="37">
        <f>P281</f>
        <v>0.7</v>
      </c>
    </row>
    <row r="286" spans="1:16" s="29" customFormat="1">
      <c r="A286" s="146"/>
      <c r="B286" s="145"/>
      <c r="C286" s="145"/>
      <c r="D286" s="145"/>
      <c r="E286" s="145"/>
      <c r="F286" s="44" t="s">
        <v>39</v>
      </c>
      <c r="G286" s="51"/>
      <c r="H286" s="51"/>
      <c r="I286" s="51"/>
      <c r="J286" s="51"/>
      <c r="K286" s="51"/>
      <c r="L286" s="51"/>
      <c r="M286" s="51"/>
      <c r="N286" s="51"/>
      <c r="O286" s="51">
        <f>O281</f>
        <v>0.7</v>
      </c>
      <c r="P286" s="51">
        <f>P281</f>
        <v>0.7</v>
      </c>
    </row>
    <row r="287" spans="1:16" s="29" customFormat="1">
      <c r="A287" s="146"/>
      <c r="B287" s="145" t="s">
        <v>51</v>
      </c>
      <c r="C287" s="145"/>
      <c r="D287" s="145"/>
      <c r="E287" s="145"/>
      <c r="F287" s="44" t="s">
        <v>37</v>
      </c>
      <c r="G287" s="37"/>
      <c r="H287" s="37"/>
      <c r="I287" s="37"/>
      <c r="J287" s="37"/>
      <c r="K287" s="37"/>
      <c r="L287" s="37"/>
      <c r="M287" s="37"/>
      <c r="N287" s="37"/>
      <c r="O287" s="37">
        <f>O282</f>
        <v>0.7</v>
      </c>
      <c r="P287" s="37">
        <f>P282</f>
        <v>0.7</v>
      </c>
    </row>
    <row r="288" spans="1:16" s="29" customFormat="1">
      <c r="A288" s="146"/>
      <c r="B288" s="145"/>
      <c r="C288" s="145"/>
      <c r="D288" s="145"/>
      <c r="E288" s="145"/>
      <c r="F288" s="44" t="s">
        <v>23</v>
      </c>
      <c r="G288" s="37"/>
      <c r="H288" s="37"/>
      <c r="I288" s="37"/>
      <c r="J288" s="37"/>
      <c r="K288" s="37"/>
      <c r="L288" s="37"/>
      <c r="M288" s="37"/>
      <c r="N288" s="37"/>
      <c r="O288" s="37"/>
      <c r="P288" s="37"/>
    </row>
    <row r="289" spans="1:16" s="29" customFormat="1">
      <c r="A289" s="146"/>
      <c r="B289" s="145"/>
      <c r="C289" s="145"/>
      <c r="D289" s="145"/>
      <c r="E289" s="145"/>
      <c r="F289" s="44" t="s">
        <v>29</v>
      </c>
      <c r="G289" s="51"/>
      <c r="H289" s="51"/>
      <c r="I289" s="51"/>
      <c r="J289" s="51"/>
      <c r="K289" s="51"/>
      <c r="L289" s="51"/>
      <c r="M289" s="51"/>
      <c r="N289" s="51"/>
      <c r="O289" s="51"/>
      <c r="P289" s="51"/>
    </row>
    <row r="290" spans="1:16" s="29" customFormat="1">
      <c r="A290" s="146"/>
      <c r="B290" s="145"/>
      <c r="C290" s="145"/>
      <c r="D290" s="145"/>
      <c r="E290" s="145"/>
      <c r="F290" s="44" t="s">
        <v>38</v>
      </c>
      <c r="G290" s="37"/>
      <c r="H290" s="37"/>
      <c r="I290" s="37"/>
      <c r="J290" s="37"/>
      <c r="K290" s="37"/>
      <c r="L290" s="37"/>
      <c r="M290" s="37"/>
      <c r="N290" s="37"/>
      <c r="O290" s="37">
        <f>O285</f>
        <v>0.7</v>
      </c>
      <c r="P290" s="37">
        <f>P285</f>
        <v>0.7</v>
      </c>
    </row>
    <row r="291" spans="1:16" s="29" customFormat="1">
      <c r="A291" s="146"/>
      <c r="B291" s="145"/>
      <c r="C291" s="145"/>
      <c r="D291" s="145"/>
      <c r="E291" s="145"/>
      <c r="F291" s="44" t="s">
        <v>39</v>
      </c>
      <c r="G291" s="51"/>
      <c r="H291" s="51"/>
      <c r="I291" s="51"/>
      <c r="J291" s="51"/>
      <c r="K291" s="51"/>
      <c r="L291" s="51"/>
      <c r="M291" s="51"/>
      <c r="N291" s="51"/>
      <c r="O291" s="51">
        <f>O286</f>
        <v>0.7</v>
      </c>
      <c r="P291" s="51">
        <f>P286</f>
        <v>0.7</v>
      </c>
    </row>
    <row r="292" spans="1:16">
      <c r="A292" s="144">
        <v>20</v>
      </c>
      <c r="B292" s="68" t="s">
        <v>263</v>
      </c>
      <c r="C292" s="68" t="s">
        <v>187</v>
      </c>
      <c r="D292" s="68" t="s">
        <v>264</v>
      </c>
      <c r="E292" s="68" t="s">
        <v>140</v>
      </c>
      <c r="F292" s="71" t="s">
        <v>37</v>
      </c>
      <c r="G292" s="46"/>
      <c r="H292" s="46"/>
      <c r="I292" s="46"/>
      <c r="J292" s="46"/>
      <c r="K292" s="46"/>
      <c r="L292" s="46"/>
      <c r="M292" s="46"/>
      <c r="N292" s="46"/>
      <c r="O292" s="46">
        <v>0.25800000000000001</v>
      </c>
      <c r="P292" s="46">
        <v>0.25800000000000001</v>
      </c>
    </row>
    <row r="293" spans="1:16">
      <c r="A293" s="144"/>
      <c r="B293" s="91" t="s">
        <v>265</v>
      </c>
      <c r="C293" s="91"/>
      <c r="D293" s="91"/>
      <c r="E293" s="91"/>
      <c r="F293" s="9" t="s">
        <v>37</v>
      </c>
      <c r="G293" s="37"/>
      <c r="H293" s="37"/>
      <c r="I293" s="37"/>
      <c r="J293" s="37"/>
      <c r="K293" s="37"/>
      <c r="L293" s="37"/>
      <c r="M293" s="37"/>
      <c r="N293" s="37"/>
      <c r="O293" s="37">
        <f>O292</f>
        <v>0.25800000000000001</v>
      </c>
      <c r="P293" s="37">
        <f>P292</f>
        <v>0.25800000000000001</v>
      </c>
    </row>
    <row r="294" spans="1:16">
      <c r="A294" s="144"/>
      <c r="B294" s="91"/>
      <c r="C294" s="91"/>
      <c r="D294" s="91"/>
      <c r="E294" s="91"/>
      <c r="F294" s="9" t="s">
        <v>23</v>
      </c>
      <c r="G294" s="37"/>
      <c r="H294" s="37"/>
      <c r="I294" s="37"/>
      <c r="J294" s="37"/>
      <c r="K294" s="37"/>
      <c r="L294" s="37"/>
      <c r="M294" s="37"/>
      <c r="N294" s="37"/>
      <c r="O294" s="37"/>
      <c r="P294" s="37"/>
    </row>
    <row r="295" spans="1:16">
      <c r="A295" s="144"/>
      <c r="B295" s="91"/>
      <c r="C295" s="91"/>
      <c r="D295" s="91"/>
      <c r="E295" s="91"/>
      <c r="F295" s="9" t="s">
        <v>29</v>
      </c>
      <c r="G295" s="38"/>
      <c r="H295" s="38"/>
      <c r="I295" s="38"/>
      <c r="J295" s="38"/>
      <c r="K295" s="38"/>
      <c r="L295" s="38"/>
      <c r="M295" s="38"/>
      <c r="N295" s="38"/>
      <c r="O295" s="38"/>
      <c r="P295" s="38"/>
    </row>
    <row r="296" spans="1:16">
      <c r="A296" s="144"/>
      <c r="B296" s="91"/>
      <c r="C296" s="91"/>
      <c r="D296" s="91"/>
      <c r="E296" s="91"/>
      <c r="F296" s="9" t="s">
        <v>38</v>
      </c>
      <c r="G296" s="37"/>
      <c r="H296" s="37"/>
      <c r="I296" s="37"/>
      <c r="J296" s="37"/>
      <c r="K296" s="37"/>
      <c r="L296" s="37"/>
      <c r="M296" s="37"/>
      <c r="N296" s="37"/>
      <c r="O296" s="37">
        <f>O292</f>
        <v>0.25800000000000001</v>
      </c>
      <c r="P296" s="37">
        <f>P292</f>
        <v>0.25800000000000001</v>
      </c>
    </row>
    <row r="297" spans="1:16">
      <c r="A297" s="144"/>
      <c r="B297" s="91"/>
      <c r="C297" s="91"/>
      <c r="D297" s="91"/>
      <c r="E297" s="91"/>
      <c r="F297" s="9" t="s">
        <v>39</v>
      </c>
      <c r="G297" s="38"/>
      <c r="H297" s="38"/>
      <c r="I297" s="38"/>
      <c r="J297" s="38"/>
      <c r="K297" s="38"/>
      <c r="L297" s="38"/>
      <c r="M297" s="38"/>
      <c r="N297" s="38"/>
      <c r="O297" s="38">
        <f>O292</f>
        <v>0.25800000000000001</v>
      </c>
      <c r="P297" s="38">
        <f>P292</f>
        <v>0.25800000000000001</v>
      </c>
    </row>
    <row r="298" spans="1:16">
      <c r="A298" s="144">
        <v>21</v>
      </c>
      <c r="B298" s="68" t="s">
        <v>266</v>
      </c>
      <c r="C298" s="68" t="s">
        <v>267</v>
      </c>
      <c r="D298" s="68" t="s">
        <v>268</v>
      </c>
      <c r="E298" s="68" t="s">
        <v>140</v>
      </c>
      <c r="F298" s="71" t="s">
        <v>37</v>
      </c>
      <c r="G298" s="46"/>
      <c r="H298" s="46"/>
      <c r="I298" s="46"/>
      <c r="J298" s="46"/>
      <c r="K298" s="46"/>
      <c r="L298" s="46"/>
      <c r="M298" s="46"/>
      <c r="N298" s="46"/>
      <c r="O298" s="46">
        <v>0.97</v>
      </c>
      <c r="P298" s="46">
        <v>0.97</v>
      </c>
    </row>
    <row r="299" spans="1:16">
      <c r="A299" s="144"/>
      <c r="B299" s="91" t="s">
        <v>269</v>
      </c>
      <c r="C299" s="91"/>
      <c r="D299" s="91"/>
      <c r="E299" s="91"/>
      <c r="F299" s="9" t="s">
        <v>37</v>
      </c>
      <c r="G299" s="37"/>
      <c r="H299" s="37"/>
      <c r="I299" s="37"/>
      <c r="J299" s="37"/>
      <c r="K299" s="37"/>
      <c r="L299" s="37"/>
      <c r="M299" s="37"/>
      <c r="N299" s="37"/>
      <c r="O299" s="37">
        <f>O298</f>
        <v>0.97</v>
      </c>
      <c r="P299" s="37">
        <f>P298</f>
        <v>0.97</v>
      </c>
    </row>
    <row r="300" spans="1:16">
      <c r="A300" s="144"/>
      <c r="B300" s="91"/>
      <c r="C300" s="91"/>
      <c r="D300" s="91"/>
      <c r="E300" s="91"/>
      <c r="F300" s="9" t="s">
        <v>23</v>
      </c>
      <c r="G300" s="37"/>
      <c r="H300" s="37"/>
      <c r="I300" s="37"/>
      <c r="J300" s="37"/>
      <c r="K300" s="37"/>
      <c r="L300" s="37"/>
      <c r="M300" s="37"/>
      <c r="N300" s="37"/>
      <c r="O300" s="37"/>
      <c r="P300" s="37"/>
    </row>
    <row r="301" spans="1:16">
      <c r="A301" s="144"/>
      <c r="B301" s="91"/>
      <c r="C301" s="91"/>
      <c r="D301" s="91"/>
      <c r="E301" s="91"/>
      <c r="F301" s="9" t="s">
        <v>29</v>
      </c>
      <c r="G301" s="38"/>
      <c r="H301" s="38"/>
      <c r="I301" s="38"/>
      <c r="J301" s="38"/>
      <c r="K301" s="38"/>
      <c r="L301" s="38"/>
      <c r="M301" s="38"/>
      <c r="N301" s="38"/>
      <c r="O301" s="38"/>
      <c r="P301" s="38"/>
    </row>
    <row r="302" spans="1:16">
      <c r="A302" s="144"/>
      <c r="B302" s="91"/>
      <c r="C302" s="91"/>
      <c r="D302" s="91"/>
      <c r="E302" s="91"/>
      <c r="F302" s="9" t="s">
        <v>38</v>
      </c>
      <c r="G302" s="37"/>
      <c r="H302" s="37"/>
      <c r="I302" s="37"/>
      <c r="J302" s="37"/>
      <c r="K302" s="37"/>
      <c r="L302" s="37"/>
      <c r="M302" s="37"/>
      <c r="N302" s="37"/>
      <c r="O302" s="37">
        <f>O298</f>
        <v>0.97</v>
      </c>
      <c r="P302" s="37">
        <f>P298</f>
        <v>0.97</v>
      </c>
    </row>
    <row r="303" spans="1:16">
      <c r="A303" s="144"/>
      <c r="B303" s="91"/>
      <c r="C303" s="91"/>
      <c r="D303" s="91"/>
      <c r="E303" s="91"/>
      <c r="F303" s="9" t="s">
        <v>39</v>
      </c>
      <c r="G303" s="38"/>
      <c r="H303" s="38"/>
      <c r="I303" s="38"/>
      <c r="J303" s="38"/>
      <c r="K303" s="38"/>
      <c r="L303" s="38"/>
      <c r="M303" s="38"/>
      <c r="N303" s="38"/>
      <c r="O303" s="38">
        <f>O298</f>
        <v>0.97</v>
      </c>
      <c r="P303" s="38">
        <f>P298</f>
        <v>0.97</v>
      </c>
    </row>
    <row r="304" spans="1:16">
      <c r="A304" s="144"/>
      <c r="B304" s="91" t="s">
        <v>40</v>
      </c>
      <c r="C304" s="91"/>
      <c r="D304" s="91"/>
      <c r="E304" s="91"/>
      <c r="F304" s="9" t="s">
        <v>37</v>
      </c>
      <c r="G304" s="37"/>
      <c r="H304" s="37"/>
      <c r="I304" s="37"/>
      <c r="J304" s="37"/>
      <c r="K304" s="37"/>
      <c r="L304" s="37"/>
      <c r="M304" s="37"/>
      <c r="N304" s="37"/>
      <c r="O304" s="37">
        <f>O299</f>
        <v>0.97</v>
      </c>
      <c r="P304" s="37">
        <f>P299</f>
        <v>0.97</v>
      </c>
    </row>
    <row r="305" spans="1:16">
      <c r="A305" s="144"/>
      <c r="B305" s="91"/>
      <c r="C305" s="91"/>
      <c r="D305" s="91"/>
      <c r="E305" s="91"/>
      <c r="F305" s="9" t="s">
        <v>23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</row>
    <row r="306" spans="1:16">
      <c r="A306" s="144"/>
      <c r="B306" s="91"/>
      <c r="C306" s="91"/>
      <c r="D306" s="91"/>
      <c r="E306" s="91"/>
      <c r="F306" s="9" t="s">
        <v>29</v>
      </c>
      <c r="G306" s="38"/>
      <c r="H306" s="38"/>
      <c r="I306" s="38"/>
      <c r="J306" s="38"/>
      <c r="K306" s="38"/>
      <c r="L306" s="38"/>
      <c r="M306" s="38"/>
      <c r="N306" s="38"/>
      <c r="O306" s="38"/>
      <c r="P306" s="38"/>
    </row>
    <row r="307" spans="1:16">
      <c r="A307" s="144"/>
      <c r="B307" s="91"/>
      <c r="C307" s="91"/>
      <c r="D307" s="91"/>
      <c r="E307" s="91"/>
      <c r="F307" s="9" t="s">
        <v>38</v>
      </c>
      <c r="G307" s="37"/>
      <c r="H307" s="37"/>
      <c r="I307" s="37"/>
      <c r="J307" s="37"/>
      <c r="K307" s="37"/>
      <c r="L307" s="37"/>
      <c r="M307" s="37"/>
      <c r="N307" s="37"/>
      <c r="O307" s="37">
        <f>O302</f>
        <v>0.97</v>
      </c>
      <c r="P307" s="37">
        <f>P302</f>
        <v>0.97</v>
      </c>
    </row>
    <row r="308" spans="1:16">
      <c r="A308" s="144"/>
      <c r="B308" s="91"/>
      <c r="C308" s="91"/>
      <c r="D308" s="91"/>
      <c r="E308" s="91"/>
      <c r="F308" s="9" t="s">
        <v>39</v>
      </c>
      <c r="G308" s="38"/>
      <c r="H308" s="38"/>
      <c r="I308" s="38"/>
      <c r="J308" s="38"/>
      <c r="K308" s="38"/>
      <c r="L308" s="38"/>
      <c r="M308" s="38"/>
      <c r="N308" s="38"/>
      <c r="O308" s="38">
        <f>O303</f>
        <v>0.97</v>
      </c>
      <c r="P308" s="38">
        <f>P303</f>
        <v>0.97</v>
      </c>
    </row>
    <row r="309" spans="1:16" ht="33" customHeight="1">
      <c r="A309" s="88">
        <v>22</v>
      </c>
      <c r="B309" s="86" t="s">
        <v>270</v>
      </c>
      <c r="C309" s="68" t="s">
        <v>271</v>
      </c>
      <c r="D309" s="63" t="s">
        <v>43</v>
      </c>
      <c r="E309" s="68" t="s">
        <v>22</v>
      </c>
      <c r="F309" s="71" t="s">
        <v>23</v>
      </c>
      <c r="G309" s="38"/>
      <c r="H309" s="38"/>
      <c r="I309" s="38"/>
      <c r="J309" s="38"/>
      <c r="K309" s="38"/>
      <c r="L309" s="38"/>
      <c r="M309" s="38"/>
      <c r="N309" s="38"/>
      <c r="O309" s="66">
        <v>1.9</v>
      </c>
      <c r="P309" s="66">
        <v>1.9</v>
      </c>
    </row>
    <row r="310" spans="1:16" ht="30" customHeight="1">
      <c r="A310" s="88"/>
      <c r="B310" s="87"/>
      <c r="C310" s="68" t="s">
        <v>267</v>
      </c>
      <c r="D310" s="68" t="s">
        <v>272</v>
      </c>
      <c r="E310" s="68" t="s">
        <v>140</v>
      </c>
      <c r="F310" s="71" t="s">
        <v>37</v>
      </c>
      <c r="G310" s="46"/>
      <c r="H310" s="46"/>
      <c r="I310" s="46"/>
      <c r="J310" s="46"/>
      <c r="K310" s="46"/>
      <c r="L310" s="46"/>
      <c r="M310" s="46"/>
      <c r="N310" s="46"/>
      <c r="O310" s="46">
        <v>0.36</v>
      </c>
      <c r="P310" s="46">
        <v>0.36</v>
      </c>
    </row>
    <row r="311" spans="1:16">
      <c r="A311" s="88"/>
      <c r="B311" s="91" t="s">
        <v>273</v>
      </c>
      <c r="C311" s="91"/>
      <c r="D311" s="91"/>
      <c r="E311" s="91"/>
      <c r="F311" s="9" t="s">
        <v>37</v>
      </c>
      <c r="G311" s="37"/>
      <c r="H311" s="37"/>
      <c r="I311" s="37"/>
      <c r="J311" s="37"/>
      <c r="K311" s="37"/>
      <c r="L311" s="37"/>
      <c r="M311" s="37"/>
      <c r="N311" s="37"/>
      <c r="O311" s="37">
        <f>O310</f>
        <v>0.36</v>
      </c>
      <c r="P311" s="37">
        <f>P310</f>
        <v>0.36</v>
      </c>
    </row>
    <row r="312" spans="1:16">
      <c r="A312" s="88"/>
      <c r="B312" s="91"/>
      <c r="C312" s="91"/>
      <c r="D312" s="91"/>
      <c r="E312" s="91"/>
      <c r="F312" s="9" t="s">
        <v>23</v>
      </c>
      <c r="G312" s="37"/>
      <c r="H312" s="37"/>
      <c r="I312" s="37"/>
      <c r="J312" s="37"/>
      <c r="K312" s="37"/>
      <c r="L312" s="37"/>
      <c r="M312" s="37"/>
      <c r="N312" s="37"/>
      <c r="O312" s="37">
        <f>O309</f>
        <v>1.9</v>
      </c>
      <c r="P312" s="37">
        <f>P309</f>
        <v>1.9</v>
      </c>
    </row>
    <row r="313" spans="1:16">
      <c r="A313" s="88"/>
      <c r="B313" s="91"/>
      <c r="C313" s="91"/>
      <c r="D313" s="91"/>
      <c r="E313" s="91"/>
      <c r="F313" s="9" t="s">
        <v>29</v>
      </c>
      <c r="G313" s="38"/>
      <c r="H313" s="38"/>
      <c r="I313" s="38"/>
      <c r="J313" s="38"/>
      <c r="K313" s="38"/>
      <c r="L313" s="38"/>
      <c r="M313" s="38"/>
      <c r="N313" s="38"/>
      <c r="O313" s="38"/>
      <c r="P313" s="38"/>
    </row>
    <row r="314" spans="1:16">
      <c r="A314" s="88"/>
      <c r="B314" s="91"/>
      <c r="C314" s="91"/>
      <c r="D314" s="91"/>
      <c r="E314" s="91"/>
      <c r="F314" s="9" t="s">
        <v>38</v>
      </c>
      <c r="G314" s="37"/>
      <c r="H314" s="37"/>
      <c r="I314" s="37"/>
      <c r="J314" s="37"/>
      <c r="K314" s="37"/>
      <c r="L314" s="37"/>
      <c r="M314" s="37"/>
      <c r="N314" s="37"/>
      <c r="O314" s="37">
        <f>SUM(O309:O310)</f>
        <v>2.2599999999999998</v>
      </c>
      <c r="P314" s="37">
        <f>SUM(P309:P310)</f>
        <v>2.2599999999999998</v>
      </c>
    </row>
    <row r="315" spans="1:16">
      <c r="A315" s="88"/>
      <c r="B315" s="91"/>
      <c r="C315" s="91"/>
      <c r="D315" s="91"/>
      <c r="E315" s="91"/>
      <c r="F315" s="9" t="s">
        <v>39</v>
      </c>
      <c r="G315" s="38"/>
      <c r="H315" s="38"/>
      <c r="I315" s="38"/>
      <c r="J315" s="38"/>
      <c r="K315" s="38"/>
      <c r="L315" s="38"/>
      <c r="M315" s="38"/>
      <c r="N315" s="38"/>
      <c r="O315" s="38">
        <f t="shared" ref="O315:P317" si="47">O310</f>
        <v>0.36</v>
      </c>
      <c r="P315" s="38">
        <f t="shared" si="47"/>
        <v>0.36</v>
      </c>
    </row>
    <row r="316" spans="1:16">
      <c r="A316" s="88"/>
      <c r="B316" s="91" t="s">
        <v>40</v>
      </c>
      <c r="C316" s="91"/>
      <c r="D316" s="91"/>
      <c r="E316" s="91"/>
      <c r="F316" s="9" t="s">
        <v>37</v>
      </c>
      <c r="G316" s="37"/>
      <c r="H316" s="37"/>
      <c r="I316" s="37"/>
      <c r="J316" s="37"/>
      <c r="K316" s="37"/>
      <c r="L316" s="37"/>
      <c r="M316" s="37"/>
      <c r="N316" s="37"/>
      <c r="O316" s="37">
        <f t="shared" si="47"/>
        <v>0.36</v>
      </c>
      <c r="P316" s="37">
        <f t="shared" si="47"/>
        <v>0.36</v>
      </c>
    </row>
    <row r="317" spans="1:16">
      <c r="A317" s="88"/>
      <c r="B317" s="91"/>
      <c r="C317" s="91"/>
      <c r="D317" s="91"/>
      <c r="E317" s="91"/>
      <c r="F317" s="59" t="str">
        <f>F312</f>
        <v>от 5 до 20 мин</v>
      </c>
      <c r="G317" s="37"/>
      <c r="H317" s="37"/>
      <c r="I317" s="37"/>
      <c r="J317" s="37"/>
      <c r="K317" s="37"/>
      <c r="L317" s="37"/>
      <c r="M317" s="37"/>
      <c r="N317" s="37"/>
      <c r="O317" s="37">
        <f t="shared" si="47"/>
        <v>1.9</v>
      </c>
      <c r="P317" s="37">
        <f t="shared" si="47"/>
        <v>1.9</v>
      </c>
    </row>
    <row r="318" spans="1:16">
      <c r="A318" s="88"/>
      <c r="B318" s="91"/>
      <c r="C318" s="91"/>
      <c r="D318" s="91"/>
      <c r="E318" s="91"/>
      <c r="F318" s="9" t="s">
        <v>29</v>
      </c>
      <c r="G318" s="38"/>
      <c r="H318" s="38"/>
      <c r="I318" s="38"/>
      <c r="J318" s="38"/>
      <c r="K318" s="38"/>
      <c r="L318" s="38"/>
      <c r="M318" s="38"/>
      <c r="N318" s="38"/>
      <c r="O318" s="38"/>
      <c r="P318" s="38"/>
    </row>
    <row r="319" spans="1:16">
      <c r="A319" s="88"/>
      <c r="B319" s="91"/>
      <c r="C319" s="91"/>
      <c r="D319" s="91"/>
      <c r="E319" s="91"/>
      <c r="F319" s="9" t="s">
        <v>38</v>
      </c>
      <c r="G319" s="37"/>
      <c r="H319" s="37"/>
      <c r="I319" s="37"/>
      <c r="J319" s="37"/>
      <c r="K319" s="37"/>
      <c r="L319" s="37"/>
      <c r="M319" s="37"/>
      <c r="N319" s="37"/>
      <c r="O319" s="37">
        <f>O314</f>
        <v>2.2599999999999998</v>
      </c>
      <c r="P319" s="37">
        <f>P314</f>
        <v>2.2599999999999998</v>
      </c>
    </row>
    <row r="320" spans="1:16">
      <c r="A320" s="89"/>
      <c r="B320" s="91"/>
      <c r="C320" s="91"/>
      <c r="D320" s="91"/>
      <c r="E320" s="91"/>
      <c r="F320" s="9" t="s">
        <v>39</v>
      </c>
      <c r="G320" s="38"/>
      <c r="H320" s="38"/>
      <c r="I320" s="38"/>
      <c r="J320" s="38"/>
      <c r="K320" s="38"/>
      <c r="L320" s="38"/>
      <c r="M320" s="38"/>
      <c r="N320" s="38"/>
      <c r="O320" s="38">
        <f>O315</f>
        <v>0.36</v>
      </c>
      <c r="P320" s="38">
        <f>P315</f>
        <v>0.36</v>
      </c>
    </row>
    <row r="321" spans="1:16" ht="45">
      <c r="A321" s="84">
        <v>23</v>
      </c>
      <c r="B321" s="68" t="s">
        <v>274</v>
      </c>
      <c r="C321" s="68" t="s">
        <v>256</v>
      </c>
      <c r="D321" s="68" t="s">
        <v>275</v>
      </c>
      <c r="E321" s="68" t="s">
        <v>140</v>
      </c>
      <c r="F321" s="71" t="s">
        <v>37</v>
      </c>
      <c r="G321" s="46"/>
      <c r="H321" s="46"/>
      <c r="I321" s="46"/>
      <c r="J321" s="46"/>
      <c r="K321" s="46"/>
      <c r="L321" s="46"/>
      <c r="M321" s="46"/>
      <c r="N321" s="46"/>
      <c r="O321" s="46">
        <v>0.25</v>
      </c>
      <c r="P321" s="46">
        <v>0.25</v>
      </c>
    </row>
    <row r="322" spans="1:16">
      <c r="A322" s="85"/>
      <c r="B322" s="91" t="s">
        <v>276</v>
      </c>
      <c r="C322" s="91"/>
      <c r="D322" s="91"/>
      <c r="E322" s="91"/>
      <c r="F322" s="9" t="s">
        <v>37</v>
      </c>
      <c r="G322" s="37"/>
      <c r="H322" s="37"/>
      <c r="I322" s="37"/>
      <c r="J322" s="37"/>
      <c r="K322" s="37"/>
      <c r="L322" s="37"/>
      <c r="M322" s="37"/>
      <c r="N322" s="37"/>
      <c r="O322" s="37">
        <f>O321</f>
        <v>0.25</v>
      </c>
      <c r="P322" s="37">
        <f>P321</f>
        <v>0.25</v>
      </c>
    </row>
    <row r="323" spans="1:16">
      <c r="A323" s="85"/>
      <c r="B323" s="91"/>
      <c r="C323" s="91"/>
      <c r="D323" s="91"/>
      <c r="E323" s="91"/>
      <c r="F323" s="9" t="s">
        <v>23</v>
      </c>
      <c r="G323" s="37"/>
      <c r="H323" s="37"/>
      <c r="I323" s="37"/>
      <c r="J323" s="37"/>
      <c r="K323" s="37"/>
      <c r="L323" s="37"/>
      <c r="M323" s="37"/>
      <c r="N323" s="37"/>
      <c r="O323" s="37"/>
      <c r="P323" s="37"/>
    </row>
    <row r="324" spans="1:16">
      <c r="A324" s="85"/>
      <c r="B324" s="91"/>
      <c r="C324" s="91"/>
      <c r="D324" s="91"/>
      <c r="E324" s="91"/>
      <c r="F324" s="9" t="s">
        <v>29</v>
      </c>
      <c r="G324" s="38"/>
      <c r="H324" s="38"/>
      <c r="I324" s="38"/>
      <c r="J324" s="38"/>
      <c r="K324" s="38"/>
      <c r="L324" s="38"/>
      <c r="M324" s="38"/>
      <c r="N324" s="38"/>
      <c r="O324" s="38"/>
      <c r="P324" s="38"/>
    </row>
    <row r="325" spans="1:16">
      <c r="A325" s="85"/>
      <c r="B325" s="91"/>
      <c r="C325" s="91"/>
      <c r="D325" s="91"/>
      <c r="E325" s="91"/>
      <c r="F325" s="9" t="s">
        <v>38</v>
      </c>
      <c r="G325" s="37"/>
      <c r="H325" s="37"/>
      <c r="I325" s="37"/>
      <c r="J325" s="37"/>
      <c r="K325" s="37"/>
      <c r="L325" s="37"/>
      <c r="M325" s="37"/>
      <c r="N325" s="37"/>
      <c r="O325" s="37">
        <f>O321</f>
        <v>0.25</v>
      </c>
      <c r="P325" s="37">
        <f>P321</f>
        <v>0.25</v>
      </c>
    </row>
    <row r="326" spans="1:16">
      <c r="A326" s="85"/>
      <c r="B326" s="91"/>
      <c r="C326" s="91"/>
      <c r="D326" s="91"/>
      <c r="E326" s="91"/>
      <c r="F326" s="9" t="s">
        <v>39</v>
      </c>
      <c r="G326" s="38"/>
      <c r="H326" s="38"/>
      <c r="I326" s="38"/>
      <c r="J326" s="38"/>
      <c r="K326" s="38"/>
      <c r="L326" s="38"/>
      <c r="M326" s="38"/>
      <c r="N326" s="38"/>
      <c r="O326" s="38">
        <f>O321</f>
        <v>0.25</v>
      </c>
      <c r="P326" s="38">
        <f>P321</f>
        <v>0.25</v>
      </c>
    </row>
    <row r="327" spans="1:16">
      <c r="A327" s="85"/>
      <c r="B327" s="91" t="s">
        <v>40</v>
      </c>
      <c r="C327" s="91"/>
      <c r="D327" s="91"/>
      <c r="E327" s="91"/>
      <c r="F327" s="9" t="s">
        <v>37</v>
      </c>
      <c r="G327" s="37"/>
      <c r="H327" s="37"/>
      <c r="I327" s="37"/>
      <c r="J327" s="37"/>
      <c r="K327" s="37"/>
      <c r="L327" s="37"/>
      <c r="M327" s="37"/>
      <c r="N327" s="37"/>
      <c r="O327" s="37">
        <f>O322</f>
        <v>0.25</v>
      </c>
      <c r="P327" s="37">
        <f>P322</f>
        <v>0.25</v>
      </c>
    </row>
    <row r="328" spans="1:16">
      <c r="A328" s="85"/>
      <c r="B328" s="91"/>
      <c r="C328" s="91"/>
      <c r="D328" s="91"/>
      <c r="E328" s="91"/>
      <c r="F328" s="9" t="s">
        <v>23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</row>
    <row r="329" spans="1:16">
      <c r="A329" s="85"/>
      <c r="B329" s="91"/>
      <c r="C329" s="91"/>
      <c r="D329" s="91"/>
      <c r="E329" s="91"/>
      <c r="F329" s="9" t="s">
        <v>29</v>
      </c>
      <c r="G329" s="38"/>
      <c r="H329" s="38"/>
      <c r="I329" s="38"/>
      <c r="J329" s="38"/>
      <c r="K329" s="38"/>
      <c r="L329" s="38"/>
      <c r="M329" s="38"/>
      <c r="N329" s="38"/>
      <c r="O329" s="38"/>
      <c r="P329" s="38"/>
    </row>
    <row r="330" spans="1:16">
      <c r="A330" s="85"/>
      <c r="B330" s="91"/>
      <c r="C330" s="91"/>
      <c r="D330" s="91"/>
      <c r="E330" s="91"/>
      <c r="F330" s="9" t="s">
        <v>38</v>
      </c>
      <c r="G330" s="37"/>
      <c r="H330" s="37"/>
      <c r="I330" s="37"/>
      <c r="J330" s="37"/>
      <c r="K330" s="37"/>
      <c r="L330" s="37"/>
      <c r="M330" s="37"/>
      <c r="N330" s="37"/>
      <c r="O330" s="37">
        <f>O325</f>
        <v>0.25</v>
      </c>
      <c r="P330" s="37">
        <f>P325</f>
        <v>0.25</v>
      </c>
    </row>
    <row r="331" spans="1:16">
      <c r="A331" s="90"/>
      <c r="B331" s="91"/>
      <c r="C331" s="91"/>
      <c r="D331" s="91"/>
      <c r="E331" s="91"/>
      <c r="F331" s="9" t="s">
        <v>39</v>
      </c>
      <c r="G331" s="38"/>
      <c r="H331" s="38"/>
      <c r="I331" s="38"/>
      <c r="J331" s="38"/>
      <c r="K331" s="38"/>
      <c r="L331" s="38"/>
      <c r="M331" s="38"/>
      <c r="N331" s="38"/>
      <c r="O331" s="38">
        <f>O326</f>
        <v>0.25</v>
      </c>
      <c r="P331" s="38">
        <f>P326</f>
        <v>0.25</v>
      </c>
    </row>
    <row r="332" spans="1:16" ht="45">
      <c r="A332" s="84">
        <v>24</v>
      </c>
      <c r="B332" s="68" t="s">
        <v>277</v>
      </c>
      <c r="C332" s="68" t="s">
        <v>278</v>
      </c>
      <c r="D332" s="68" t="s">
        <v>279</v>
      </c>
      <c r="E332" s="68" t="s">
        <v>140</v>
      </c>
      <c r="F332" s="71" t="s">
        <v>37</v>
      </c>
      <c r="G332" s="46"/>
      <c r="H332" s="46"/>
      <c r="I332" s="46"/>
      <c r="J332" s="46"/>
      <c r="K332" s="46"/>
      <c r="L332" s="46"/>
      <c r="M332" s="46"/>
      <c r="N332" s="46"/>
      <c r="O332" s="46">
        <v>0.27</v>
      </c>
      <c r="P332" s="46">
        <v>0.27</v>
      </c>
    </row>
    <row r="333" spans="1:16">
      <c r="A333" s="85"/>
      <c r="B333" s="91" t="s">
        <v>280</v>
      </c>
      <c r="C333" s="91"/>
      <c r="D333" s="91"/>
      <c r="E333" s="91"/>
      <c r="F333" s="9" t="s">
        <v>37</v>
      </c>
      <c r="G333" s="37"/>
      <c r="H333" s="37"/>
      <c r="I333" s="37"/>
      <c r="J333" s="37"/>
      <c r="K333" s="37"/>
      <c r="L333" s="37"/>
      <c r="M333" s="37"/>
      <c r="N333" s="37"/>
      <c r="O333" s="37">
        <f>O332</f>
        <v>0.27</v>
      </c>
      <c r="P333" s="37">
        <f>P332</f>
        <v>0.27</v>
      </c>
    </row>
    <row r="334" spans="1:16">
      <c r="A334" s="85"/>
      <c r="B334" s="91"/>
      <c r="C334" s="91"/>
      <c r="D334" s="91"/>
      <c r="E334" s="91"/>
      <c r="F334" s="9" t="s">
        <v>23</v>
      </c>
      <c r="G334" s="37"/>
      <c r="H334" s="37"/>
      <c r="I334" s="37"/>
      <c r="J334" s="37"/>
      <c r="K334" s="37"/>
      <c r="L334" s="37"/>
      <c r="M334" s="37"/>
      <c r="N334" s="37"/>
      <c r="O334" s="37"/>
      <c r="P334" s="37"/>
    </row>
    <row r="335" spans="1:16">
      <c r="A335" s="85"/>
      <c r="B335" s="91"/>
      <c r="C335" s="91"/>
      <c r="D335" s="91"/>
      <c r="E335" s="91"/>
      <c r="F335" s="9" t="s">
        <v>29</v>
      </c>
      <c r="G335" s="38"/>
      <c r="H335" s="38"/>
      <c r="I335" s="38"/>
      <c r="J335" s="38"/>
      <c r="K335" s="38"/>
      <c r="L335" s="38"/>
      <c r="M335" s="38"/>
      <c r="N335" s="38"/>
      <c r="O335" s="38"/>
      <c r="P335" s="38"/>
    </row>
    <row r="336" spans="1:16">
      <c r="A336" s="85"/>
      <c r="B336" s="91"/>
      <c r="C336" s="91"/>
      <c r="D336" s="91"/>
      <c r="E336" s="91"/>
      <c r="F336" s="9" t="s">
        <v>38</v>
      </c>
      <c r="G336" s="37"/>
      <c r="H336" s="37"/>
      <c r="I336" s="37"/>
      <c r="J336" s="37"/>
      <c r="K336" s="37"/>
      <c r="L336" s="37"/>
      <c r="M336" s="37"/>
      <c r="N336" s="37"/>
      <c r="O336" s="37">
        <f>O332</f>
        <v>0.27</v>
      </c>
      <c r="P336" s="37">
        <f>P332</f>
        <v>0.27</v>
      </c>
    </row>
    <row r="337" spans="1:22">
      <c r="A337" s="90"/>
      <c r="B337" s="92"/>
      <c r="C337" s="92"/>
      <c r="D337" s="92"/>
      <c r="E337" s="92"/>
      <c r="F337" s="9" t="s">
        <v>39</v>
      </c>
      <c r="G337" s="38"/>
      <c r="H337" s="38"/>
      <c r="I337" s="38"/>
      <c r="J337" s="38"/>
      <c r="K337" s="38"/>
      <c r="L337" s="38"/>
      <c r="M337" s="38"/>
      <c r="N337" s="38"/>
      <c r="O337" s="38">
        <f>O332</f>
        <v>0.27</v>
      </c>
      <c r="P337" s="38">
        <f>P332</f>
        <v>0.27</v>
      </c>
    </row>
    <row r="338" spans="1:22" ht="45">
      <c r="A338" s="84">
        <v>25</v>
      </c>
      <c r="B338" s="68" t="s">
        <v>92</v>
      </c>
      <c r="C338" s="68" t="s">
        <v>281</v>
      </c>
      <c r="D338" s="68" t="s">
        <v>198</v>
      </c>
      <c r="E338" s="68" t="s">
        <v>22</v>
      </c>
      <c r="F338" s="68" t="s">
        <v>282</v>
      </c>
      <c r="G338" s="46"/>
      <c r="H338" s="46"/>
      <c r="I338" s="46"/>
      <c r="J338" s="46"/>
      <c r="K338" s="46"/>
      <c r="L338" s="46">
        <v>1.86</v>
      </c>
      <c r="M338" s="46">
        <v>1.86</v>
      </c>
      <c r="N338" s="46">
        <v>1.86</v>
      </c>
      <c r="O338" s="46">
        <v>1.86</v>
      </c>
      <c r="P338" s="46">
        <v>1.86</v>
      </c>
    </row>
    <row r="339" spans="1:22">
      <c r="A339" s="85"/>
      <c r="B339" s="75" t="s">
        <v>283</v>
      </c>
      <c r="C339" s="76"/>
      <c r="D339" s="76"/>
      <c r="E339" s="77"/>
      <c r="F339" s="9" t="s">
        <v>37</v>
      </c>
      <c r="G339" s="38"/>
      <c r="H339" s="38"/>
      <c r="I339" s="38"/>
      <c r="J339" s="38"/>
      <c r="K339" s="38"/>
      <c r="L339" s="38"/>
      <c r="M339" s="38"/>
      <c r="N339" s="38"/>
      <c r="O339" s="38"/>
      <c r="P339" s="38"/>
    </row>
    <row r="340" spans="1:22">
      <c r="A340" s="85"/>
      <c r="B340" s="78"/>
      <c r="C340" s="79"/>
      <c r="D340" s="79"/>
      <c r="E340" s="80"/>
      <c r="F340" s="9" t="s">
        <v>23</v>
      </c>
      <c r="G340" s="38"/>
      <c r="H340" s="38"/>
      <c r="I340" s="38"/>
      <c r="J340" s="38"/>
      <c r="K340" s="38"/>
      <c r="L340" s="38">
        <f>L338</f>
        <v>1.86</v>
      </c>
      <c r="M340" s="38">
        <f>M338</f>
        <v>1.86</v>
      </c>
      <c r="N340" s="38">
        <f>N338</f>
        <v>1.86</v>
      </c>
      <c r="O340" s="38">
        <f>O338</f>
        <v>1.86</v>
      </c>
      <c r="P340" s="38">
        <f>P338</f>
        <v>1.86</v>
      </c>
    </row>
    <row r="341" spans="1:22">
      <c r="A341" s="85"/>
      <c r="B341" s="78"/>
      <c r="C341" s="79"/>
      <c r="D341" s="79"/>
      <c r="E341" s="80"/>
      <c r="F341" s="9" t="s">
        <v>29</v>
      </c>
      <c r="G341" s="38"/>
      <c r="H341" s="38"/>
      <c r="I341" s="38"/>
      <c r="J341" s="38"/>
      <c r="K341" s="38"/>
      <c r="L341" s="38"/>
      <c r="M341" s="38"/>
      <c r="N341" s="38"/>
      <c r="O341" s="38"/>
      <c r="P341" s="38"/>
    </row>
    <row r="342" spans="1:22">
      <c r="A342" s="85"/>
      <c r="B342" s="78"/>
      <c r="C342" s="79"/>
      <c r="D342" s="79"/>
      <c r="E342" s="80"/>
      <c r="F342" s="9" t="s">
        <v>38</v>
      </c>
      <c r="G342" s="37"/>
      <c r="H342" s="37"/>
      <c r="I342" s="37"/>
      <c r="J342" s="37"/>
      <c r="K342" s="37"/>
      <c r="L342" s="37">
        <f>L338</f>
        <v>1.86</v>
      </c>
      <c r="M342" s="37">
        <f>M338</f>
        <v>1.86</v>
      </c>
      <c r="N342" s="37">
        <f>N338</f>
        <v>1.86</v>
      </c>
      <c r="O342" s="37">
        <f>O338</f>
        <v>1.86</v>
      </c>
      <c r="P342" s="37">
        <f>P338</f>
        <v>1.86</v>
      </c>
    </row>
    <row r="343" spans="1:22">
      <c r="A343" s="85"/>
      <c r="B343" s="81"/>
      <c r="C343" s="82"/>
      <c r="D343" s="82"/>
      <c r="E343" s="83"/>
      <c r="F343" s="9" t="s">
        <v>39</v>
      </c>
      <c r="G343" s="38"/>
      <c r="H343" s="38"/>
      <c r="I343" s="38"/>
      <c r="J343" s="38"/>
      <c r="K343" s="38"/>
      <c r="L343" s="38"/>
      <c r="M343" s="38"/>
      <c r="N343" s="38"/>
      <c r="O343" s="38"/>
      <c r="P343" s="38"/>
    </row>
    <row r="344" spans="1:22" s="1" customFormat="1" ht="30">
      <c r="A344" s="84">
        <v>26</v>
      </c>
      <c r="B344" s="68" t="s">
        <v>284</v>
      </c>
      <c r="C344" s="68" t="s">
        <v>285</v>
      </c>
      <c r="D344" s="68" t="s">
        <v>286</v>
      </c>
      <c r="E344" s="68" t="s">
        <v>140</v>
      </c>
      <c r="F344" s="68" t="s">
        <v>73</v>
      </c>
      <c r="G344" s="46"/>
      <c r="H344" s="46"/>
      <c r="I344" s="46">
        <v>1.9</v>
      </c>
      <c r="J344" s="46">
        <v>1.9</v>
      </c>
      <c r="K344" s="46">
        <v>1.9</v>
      </c>
      <c r="L344" s="46">
        <v>1.9</v>
      </c>
      <c r="M344" s="46">
        <v>1.9</v>
      </c>
      <c r="N344" s="46">
        <v>1.9</v>
      </c>
      <c r="O344" s="46">
        <v>1.9</v>
      </c>
      <c r="P344" s="46">
        <v>1.9</v>
      </c>
      <c r="Q344" s="30"/>
      <c r="U344" s="10"/>
      <c r="V344" s="2"/>
    </row>
    <row r="345" spans="1:22" s="1" customFormat="1" ht="15" customHeight="1">
      <c r="A345" s="85"/>
      <c r="B345" s="75" t="s">
        <v>287</v>
      </c>
      <c r="C345" s="76"/>
      <c r="D345" s="76"/>
      <c r="E345" s="77"/>
      <c r="F345" s="9" t="s">
        <v>37</v>
      </c>
      <c r="G345" s="38"/>
      <c r="H345" s="38"/>
      <c r="I345" s="38">
        <f t="shared" ref="I345:O345" si="48">I344</f>
        <v>1.9</v>
      </c>
      <c r="J345" s="38">
        <f t="shared" si="48"/>
        <v>1.9</v>
      </c>
      <c r="K345" s="38">
        <f t="shared" si="48"/>
        <v>1.9</v>
      </c>
      <c r="L345" s="38">
        <f t="shared" si="48"/>
        <v>1.9</v>
      </c>
      <c r="M345" s="38">
        <f t="shared" si="48"/>
        <v>1.9</v>
      </c>
      <c r="N345" s="38">
        <f t="shared" si="48"/>
        <v>1.9</v>
      </c>
      <c r="O345" s="38">
        <f t="shared" si="48"/>
        <v>1.9</v>
      </c>
      <c r="P345" s="38">
        <f>P344</f>
        <v>1.9</v>
      </c>
      <c r="Q345" s="30"/>
      <c r="S345" s="10"/>
      <c r="V345" s="2"/>
    </row>
    <row r="346" spans="1:22" s="1" customFormat="1">
      <c r="A346" s="85"/>
      <c r="B346" s="78"/>
      <c r="C346" s="79"/>
      <c r="D346" s="79"/>
      <c r="E346" s="80"/>
      <c r="F346" s="9" t="s">
        <v>23</v>
      </c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0"/>
      <c r="S346" s="10"/>
      <c r="V346" s="2"/>
    </row>
    <row r="347" spans="1:22" s="1" customFormat="1">
      <c r="A347" s="85"/>
      <c r="B347" s="78"/>
      <c r="C347" s="79"/>
      <c r="D347" s="79"/>
      <c r="E347" s="80"/>
      <c r="F347" s="9" t="s">
        <v>29</v>
      </c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0"/>
      <c r="S347" s="10"/>
      <c r="V347" s="2"/>
    </row>
    <row r="348" spans="1:22" s="1" customFormat="1">
      <c r="A348" s="85"/>
      <c r="B348" s="78"/>
      <c r="C348" s="79"/>
      <c r="D348" s="79"/>
      <c r="E348" s="80"/>
      <c r="F348" s="9" t="s">
        <v>38</v>
      </c>
      <c r="G348" s="37"/>
      <c r="H348" s="37"/>
      <c r="I348" s="37">
        <f t="shared" ref="I348:O348" si="49">I345</f>
        <v>1.9</v>
      </c>
      <c r="J348" s="37">
        <f t="shared" si="49"/>
        <v>1.9</v>
      </c>
      <c r="K348" s="37">
        <f t="shared" si="49"/>
        <v>1.9</v>
      </c>
      <c r="L348" s="37">
        <f t="shared" si="49"/>
        <v>1.9</v>
      </c>
      <c r="M348" s="37">
        <f t="shared" si="49"/>
        <v>1.9</v>
      </c>
      <c r="N348" s="37">
        <f t="shared" si="49"/>
        <v>1.9</v>
      </c>
      <c r="O348" s="37">
        <f t="shared" si="49"/>
        <v>1.9</v>
      </c>
      <c r="P348" s="37">
        <f>P345</f>
        <v>1.9</v>
      </c>
      <c r="Q348" s="30"/>
      <c r="S348" s="10"/>
      <c r="V348" s="2"/>
    </row>
    <row r="349" spans="1:22" s="1" customFormat="1">
      <c r="A349" s="85"/>
      <c r="B349" s="81"/>
      <c r="C349" s="82"/>
      <c r="D349" s="82"/>
      <c r="E349" s="83"/>
      <c r="F349" s="9" t="s">
        <v>39</v>
      </c>
      <c r="G349" s="38"/>
      <c r="H349" s="38"/>
      <c r="I349" s="38">
        <f t="shared" ref="I349:O349" si="50">I345</f>
        <v>1.9</v>
      </c>
      <c r="J349" s="38">
        <f t="shared" si="50"/>
        <v>1.9</v>
      </c>
      <c r="K349" s="38">
        <f t="shared" si="50"/>
        <v>1.9</v>
      </c>
      <c r="L349" s="38">
        <f t="shared" si="50"/>
        <v>1.9</v>
      </c>
      <c r="M349" s="38">
        <f t="shared" si="50"/>
        <v>1.9</v>
      </c>
      <c r="N349" s="38">
        <f t="shared" si="50"/>
        <v>1.9</v>
      </c>
      <c r="O349" s="38">
        <f t="shared" si="50"/>
        <v>1.9</v>
      </c>
      <c r="P349" s="38">
        <f>P345</f>
        <v>1.9</v>
      </c>
      <c r="Q349" s="30"/>
      <c r="S349" s="10"/>
      <c r="V349" s="2"/>
    </row>
    <row r="350" spans="1:22" s="1" customFormat="1">
      <c r="A350" s="85"/>
      <c r="B350" s="75" t="s">
        <v>51</v>
      </c>
      <c r="C350" s="76"/>
      <c r="D350" s="76"/>
      <c r="E350" s="77"/>
      <c r="F350" s="9" t="s">
        <v>37</v>
      </c>
      <c r="G350" s="38"/>
      <c r="H350" s="38"/>
      <c r="I350" s="38">
        <f t="shared" ref="I350:O350" si="51">I345</f>
        <v>1.9</v>
      </c>
      <c r="J350" s="38">
        <f t="shared" si="51"/>
        <v>1.9</v>
      </c>
      <c r="K350" s="38">
        <f t="shared" si="51"/>
        <v>1.9</v>
      </c>
      <c r="L350" s="38">
        <f t="shared" si="51"/>
        <v>1.9</v>
      </c>
      <c r="M350" s="38">
        <f t="shared" si="51"/>
        <v>1.9</v>
      </c>
      <c r="N350" s="38">
        <f t="shared" si="51"/>
        <v>1.9</v>
      </c>
      <c r="O350" s="38">
        <f t="shared" si="51"/>
        <v>1.9</v>
      </c>
      <c r="P350" s="38">
        <f>P345</f>
        <v>1.9</v>
      </c>
      <c r="Q350" s="30"/>
      <c r="S350" s="10"/>
      <c r="V350" s="2"/>
    </row>
    <row r="351" spans="1:22" s="1" customFormat="1">
      <c r="A351" s="85"/>
      <c r="B351" s="78"/>
      <c r="C351" s="79"/>
      <c r="D351" s="79"/>
      <c r="E351" s="80"/>
      <c r="F351" s="9" t="s">
        <v>23</v>
      </c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0"/>
      <c r="S351" s="10"/>
      <c r="V351" s="2"/>
    </row>
    <row r="352" spans="1:22">
      <c r="A352" s="85"/>
      <c r="B352" s="78"/>
      <c r="C352" s="79"/>
      <c r="D352" s="79"/>
      <c r="E352" s="80"/>
      <c r="F352" s="9" t="s">
        <v>29</v>
      </c>
      <c r="G352" s="38"/>
      <c r="H352" s="38"/>
      <c r="I352" s="38"/>
      <c r="J352" s="38"/>
      <c r="K352" s="38"/>
      <c r="L352" s="38"/>
      <c r="M352" s="38"/>
      <c r="N352" s="38"/>
      <c r="O352" s="38"/>
      <c r="P352" s="38"/>
    </row>
    <row r="353" spans="1:20">
      <c r="A353" s="85"/>
      <c r="B353" s="78"/>
      <c r="C353" s="79"/>
      <c r="D353" s="79"/>
      <c r="E353" s="80"/>
      <c r="F353" s="9" t="s">
        <v>38</v>
      </c>
      <c r="G353" s="38"/>
      <c r="H353" s="38"/>
      <c r="I353" s="38">
        <f t="shared" ref="I353:P353" si="52">I348</f>
        <v>1.9</v>
      </c>
      <c r="J353" s="38">
        <f t="shared" si="52"/>
        <v>1.9</v>
      </c>
      <c r="K353" s="38">
        <f t="shared" si="52"/>
        <v>1.9</v>
      </c>
      <c r="L353" s="38">
        <f t="shared" si="52"/>
        <v>1.9</v>
      </c>
      <c r="M353" s="38">
        <f t="shared" si="52"/>
        <v>1.9</v>
      </c>
      <c r="N353" s="38">
        <f t="shared" si="52"/>
        <v>1.9</v>
      </c>
      <c r="O353" s="38">
        <f t="shared" si="52"/>
        <v>1.9</v>
      </c>
      <c r="P353" s="38">
        <f t="shared" si="52"/>
        <v>1.9</v>
      </c>
    </row>
    <row r="354" spans="1:20">
      <c r="A354" s="90"/>
      <c r="B354" s="81"/>
      <c r="C354" s="82"/>
      <c r="D354" s="82"/>
      <c r="E354" s="83"/>
      <c r="F354" s="9" t="s">
        <v>39</v>
      </c>
      <c r="G354" s="38"/>
      <c r="H354" s="38"/>
      <c r="I354" s="38">
        <f t="shared" ref="I354:P354" si="53">I349</f>
        <v>1.9</v>
      </c>
      <c r="J354" s="38">
        <f t="shared" si="53"/>
        <v>1.9</v>
      </c>
      <c r="K354" s="38">
        <f t="shared" si="53"/>
        <v>1.9</v>
      </c>
      <c r="L354" s="38">
        <f t="shared" si="53"/>
        <v>1.9</v>
      </c>
      <c r="M354" s="38">
        <f t="shared" si="53"/>
        <v>1.9</v>
      </c>
      <c r="N354" s="38">
        <f t="shared" si="53"/>
        <v>1.9</v>
      </c>
      <c r="O354" s="38">
        <f t="shared" si="53"/>
        <v>1.9</v>
      </c>
      <c r="P354" s="38">
        <f t="shared" si="53"/>
        <v>1.9</v>
      </c>
    </row>
    <row r="355" spans="1:20" ht="60">
      <c r="A355" s="84">
        <v>27</v>
      </c>
      <c r="B355" s="68" t="s">
        <v>288</v>
      </c>
      <c r="C355" s="68" t="s">
        <v>289</v>
      </c>
      <c r="D355" s="68" t="s">
        <v>290</v>
      </c>
      <c r="E355" s="68" t="s">
        <v>22</v>
      </c>
      <c r="F355" s="71" t="s">
        <v>192</v>
      </c>
      <c r="G355" s="46"/>
      <c r="H355" s="46"/>
      <c r="I355" s="46"/>
      <c r="J355" s="46"/>
      <c r="K355" s="46"/>
      <c r="L355" s="46">
        <v>3.8</v>
      </c>
      <c r="M355" s="46">
        <v>3.8</v>
      </c>
      <c r="N355" s="46">
        <v>3.8</v>
      </c>
      <c r="O355" s="46">
        <v>3.8</v>
      </c>
      <c r="P355" s="46">
        <v>3.8</v>
      </c>
    </row>
    <row r="356" spans="1:20">
      <c r="A356" s="85"/>
      <c r="B356" s="75" t="s">
        <v>291</v>
      </c>
      <c r="C356" s="76"/>
      <c r="D356" s="76"/>
      <c r="E356" s="77"/>
      <c r="F356" s="9" t="s">
        <v>37</v>
      </c>
      <c r="G356" s="38"/>
      <c r="H356" s="38"/>
      <c r="I356" s="38"/>
      <c r="J356" s="38"/>
      <c r="K356" s="38"/>
      <c r="L356" s="38"/>
      <c r="M356" s="38"/>
      <c r="N356" s="38"/>
      <c r="O356" s="38"/>
      <c r="P356" s="38"/>
    </row>
    <row r="357" spans="1:20">
      <c r="A357" s="85"/>
      <c r="B357" s="78"/>
      <c r="C357" s="79"/>
      <c r="D357" s="79"/>
      <c r="E357" s="80"/>
      <c r="F357" s="9" t="s">
        <v>23</v>
      </c>
      <c r="G357" s="38"/>
      <c r="H357" s="38"/>
      <c r="I357" s="38"/>
      <c r="J357" s="38"/>
      <c r="K357" s="38"/>
      <c r="L357" s="38"/>
      <c r="M357" s="38"/>
      <c r="N357" s="38"/>
      <c r="O357" s="38"/>
      <c r="P357" s="38"/>
    </row>
    <row r="358" spans="1:20">
      <c r="A358" s="85"/>
      <c r="B358" s="78"/>
      <c r="C358" s="79"/>
      <c r="D358" s="79"/>
      <c r="E358" s="80"/>
      <c r="F358" s="9" t="s">
        <v>29</v>
      </c>
      <c r="G358" s="38"/>
      <c r="H358" s="38"/>
      <c r="I358" s="38"/>
      <c r="J358" s="38"/>
      <c r="K358" s="38"/>
      <c r="L358" s="38">
        <f>L355</f>
        <v>3.8</v>
      </c>
      <c r="M358" s="38">
        <f>M355</f>
        <v>3.8</v>
      </c>
      <c r="N358" s="38">
        <f>N355</f>
        <v>3.8</v>
      </c>
      <c r="O358" s="38">
        <f>O355</f>
        <v>3.8</v>
      </c>
      <c r="P358" s="38">
        <f>P355</f>
        <v>3.8</v>
      </c>
    </row>
    <row r="359" spans="1:20">
      <c r="A359" s="85"/>
      <c r="B359" s="78"/>
      <c r="C359" s="79"/>
      <c r="D359" s="79"/>
      <c r="E359" s="80"/>
      <c r="F359" s="9" t="s">
        <v>38</v>
      </c>
      <c r="G359" s="37"/>
      <c r="H359" s="37"/>
      <c r="I359" s="37"/>
      <c r="J359" s="37"/>
      <c r="K359" s="37"/>
      <c r="L359" s="37">
        <f>SUM(L356:L358)</f>
        <v>3.8</v>
      </c>
      <c r="M359" s="37">
        <f>SUM(M356:M358)</f>
        <v>3.8</v>
      </c>
      <c r="N359" s="37">
        <f>SUM(N356:N358)</f>
        <v>3.8</v>
      </c>
      <c r="O359" s="37">
        <f>SUM(O356:O358)</f>
        <v>3.8</v>
      </c>
      <c r="P359" s="37">
        <f>SUM(P356:P358)</f>
        <v>3.8</v>
      </c>
    </row>
    <row r="360" spans="1:20">
      <c r="A360" s="85"/>
      <c r="B360" s="81"/>
      <c r="C360" s="82"/>
      <c r="D360" s="82"/>
      <c r="E360" s="83"/>
      <c r="F360" s="9" t="s">
        <v>39</v>
      </c>
      <c r="G360" s="38"/>
      <c r="H360" s="38"/>
      <c r="I360" s="38"/>
      <c r="J360" s="38"/>
      <c r="K360" s="38"/>
      <c r="L360" s="38"/>
      <c r="M360" s="38"/>
      <c r="N360" s="38"/>
      <c r="O360" s="38"/>
      <c r="P360" s="38"/>
    </row>
    <row r="361" spans="1:20" ht="45">
      <c r="A361" s="84">
        <v>28</v>
      </c>
      <c r="B361" s="68" t="s">
        <v>292</v>
      </c>
      <c r="C361" s="68" t="s">
        <v>293</v>
      </c>
      <c r="D361" s="68" t="s">
        <v>43</v>
      </c>
      <c r="E361" s="68" t="s">
        <v>22</v>
      </c>
      <c r="F361" s="71" t="s">
        <v>232</v>
      </c>
      <c r="G361" s="46"/>
      <c r="H361" s="46"/>
      <c r="I361" s="46"/>
      <c r="J361" s="46"/>
      <c r="K361" s="46"/>
      <c r="L361" s="46">
        <v>1.5</v>
      </c>
      <c r="M361" s="46">
        <v>1.5</v>
      </c>
      <c r="N361" s="46">
        <v>1.5</v>
      </c>
      <c r="O361" s="46">
        <v>1.5</v>
      </c>
      <c r="P361" s="46">
        <v>1.5</v>
      </c>
    </row>
    <row r="362" spans="1:20">
      <c r="A362" s="85"/>
      <c r="B362" s="75" t="s">
        <v>294</v>
      </c>
      <c r="C362" s="76"/>
      <c r="D362" s="76"/>
      <c r="E362" s="77"/>
      <c r="F362" s="9" t="s">
        <v>37</v>
      </c>
      <c r="G362" s="38"/>
      <c r="H362" s="38"/>
      <c r="I362" s="38"/>
      <c r="J362" s="38"/>
      <c r="K362" s="38"/>
      <c r="L362" s="38"/>
      <c r="M362" s="38"/>
      <c r="N362" s="38"/>
      <c r="O362" s="38"/>
      <c r="P362" s="38"/>
    </row>
    <row r="363" spans="1:20">
      <c r="A363" s="85"/>
      <c r="B363" s="78"/>
      <c r="C363" s="79"/>
      <c r="D363" s="79"/>
      <c r="E363" s="80"/>
      <c r="F363" s="9" t="s">
        <v>23</v>
      </c>
      <c r="G363" s="38"/>
      <c r="H363" s="38"/>
      <c r="I363" s="38"/>
      <c r="J363" s="38"/>
      <c r="K363" s="38"/>
      <c r="L363" s="38">
        <f>L361</f>
        <v>1.5</v>
      </c>
      <c r="M363" s="38">
        <f>M361</f>
        <v>1.5</v>
      </c>
      <c r="N363" s="38">
        <f>N361</f>
        <v>1.5</v>
      </c>
      <c r="O363" s="38">
        <f>O361</f>
        <v>1.5</v>
      </c>
      <c r="P363" s="38">
        <f>P361</f>
        <v>1.5</v>
      </c>
    </row>
    <row r="364" spans="1:20">
      <c r="A364" s="85"/>
      <c r="B364" s="78"/>
      <c r="C364" s="79"/>
      <c r="D364" s="79"/>
      <c r="E364" s="80"/>
      <c r="F364" s="9" t="s">
        <v>29</v>
      </c>
      <c r="G364" s="38"/>
      <c r="H364" s="38"/>
      <c r="I364" s="38"/>
      <c r="J364" s="38"/>
      <c r="K364" s="38"/>
      <c r="L364" s="38"/>
      <c r="M364" s="38"/>
      <c r="N364" s="38"/>
      <c r="O364" s="38"/>
      <c r="P364" s="38"/>
    </row>
    <row r="365" spans="1:20">
      <c r="A365" s="85"/>
      <c r="B365" s="78"/>
      <c r="C365" s="79"/>
      <c r="D365" s="79"/>
      <c r="E365" s="80"/>
      <c r="F365" s="9" t="s">
        <v>38</v>
      </c>
      <c r="G365" s="37"/>
      <c r="H365" s="37"/>
      <c r="I365" s="37"/>
      <c r="J365" s="37"/>
      <c r="K365" s="37"/>
      <c r="L365" s="37">
        <f>SUM(L362:L364)</f>
        <v>1.5</v>
      </c>
      <c r="M365" s="37">
        <f>SUM(M362:M364)</f>
        <v>1.5</v>
      </c>
      <c r="N365" s="37">
        <f>SUM(N362:N364)</f>
        <v>1.5</v>
      </c>
      <c r="O365" s="37">
        <f>SUM(O362:O364)</f>
        <v>1.5</v>
      </c>
      <c r="P365" s="37">
        <f>SUM(P362:P364)</f>
        <v>1.5</v>
      </c>
    </row>
    <row r="366" spans="1:20">
      <c r="A366" s="85"/>
      <c r="B366" s="81"/>
      <c r="C366" s="82"/>
      <c r="D366" s="82"/>
      <c r="E366" s="83"/>
      <c r="F366" s="9" t="s">
        <v>39</v>
      </c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S366" s="11"/>
      <c r="T366" s="11"/>
    </row>
    <row r="367" spans="1:20">
      <c r="A367" s="84">
        <v>29</v>
      </c>
      <c r="B367" s="68" t="s">
        <v>295</v>
      </c>
      <c r="C367" s="68" t="s">
        <v>296</v>
      </c>
      <c r="D367" s="68" t="s">
        <v>297</v>
      </c>
      <c r="E367" s="68" t="s">
        <v>140</v>
      </c>
      <c r="F367" s="71" t="s">
        <v>37</v>
      </c>
      <c r="G367" s="46"/>
      <c r="H367" s="46">
        <v>3.13</v>
      </c>
      <c r="I367" s="46">
        <v>3.13</v>
      </c>
      <c r="J367" s="46">
        <v>3.13</v>
      </c>
      <c r="K367" s="46">
        <v>3.13</v>
      </c>
      <c r="L367" s="46">
        <v>3.13</v>
      </c>
      <c r="M367" s="46">
        <v>3.13</v>
      </c>
      <c r="N367" s="46">
        <v>3.13</v>
      </c>
      <c r="O367" s="46">
        <v>3.13</v>
      </c>
      <c r="P367" s="46">
        <v>3.13</v>
      </c>
      <c r="S367" s="11"/>
      <c r="T367" s="11"/>
    </row>
    <row r="368" spans="1:20">
      <c r="A368" s="85"/>
      <c r="B368" s="75" t="s">
        <v>298</v>
      </c>
      <c r="C368" s="76"/>
      <c r="D368" s="76"/>
      <c r="E368" s="77"/>
      <c r="F368" s="9" t="s">
        <v>37</v>
      </c>
      <c r="G368" s="38"/>
      <c r="H368" s="38">
        <f t="shared" ref="H368:O368" si="54">H367</f>
        <v>3.13</v>
      </c>
      <c r="I368" s="38">
        <f t="shared" si="54"/>
        <v>3.13</v>
      </c>
      <c r="J368" s="38">
        <f t="shared" si="54"/>
        <v>3.13</v>
      </c>
      <c r="K368" s="38">
        <f t="shared" si="54"/>
        <v>3.13</v>
      </c>
      <c r="L368" s="38">
        <f t="shared" si="54"/>
        <v>3.13</v>
      </c>
      <c r="M368" s="38">
        <f t="shared" si="54"/>
        <v>3.13</v>
      </c>
      <c r="N368" s="38">
        <f t="shared" si="54"/>
        <v>3.13</v>
      </c>
      <c r="O368" s="38">
        <f t="shared" si="54"/>
        <v>3.13</v>
      </c>
      <c r="P368" s="38">
        <f>P367</f>
        <v>3.13</v>
      </c>
      <c r="S368" s="11"/>
      <c r="T368" s="11"/>
    </row>
    <row r="369" spans="1:20">
      <c r="A369" s="85"/>
      <c r="B369" s="78"/>
      <c r="C369" s="79"/>
      <c r="D369" s="79"/>
      <c r="E369" s="80"/>
      <c r="F369" s="9" t="s">
        <v>23</v>
      </c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S369" s="11"/>
      <c r="T369" s="11"/>
    </row>
    <row r="370" spans="1:20">
      <c r="A370" s="85"/>
      <c r="B370" s="78"/>
      <c r="C370" s="79"/>
      <c r="D370" s="79"/>
      <c r="E370" s="80"/>
      <c r="F370" s="9" t="s">
        <v>29</v>
      </c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S370" s="11"/>
      <c r="T370" s="11"/>
    </row>
    <row r="371" spans="1:20">
      <c r="A371" s="85"/>
      <c r="B371" s="78"/>
      <c r="C371" s="79"/>
      <c r="D371" s="79"/>
      <c r="E371" s="80"/>
      <c r="F371" s="9" t="s">
        <v>38</v>
      </c>
      <c r="G371" s="37"/>
      <c r="H371" s="37">
        <f t="shared" ref="H371:O371" si="55">SUM(H368:H370)</f>
        <v>3.13</v>
      </c>
      <c r="I371" s="37">
        <f t="shared" si="55"/>
        <v>3.13</v>
      </c>
      <c r="J371" s="37">
        <f t="shared" si="55"/>
        <v>3.13</v>
      </c>
      <c r="K371" s="37">
        <f t="shared" si="55"/>
        <v>3.13</v>
      </c>
      <c r="L371" s="37">
        <f t="shared" si="55"/>
        <v>3.13</v>
      </c>
      <c r="M371" s="37">
        <f t="shared" si="55"/>
        <v>3.13</v>
      </c>
      <c r="N371" s="37">
        <f t="shared" si="55"/>
        <v>3.13</v>
      </c>
      <c r="O371" s="37">
        <f t="shared" si="55"/>
        <v>3.13</v>
      </c>
      <c r="P371" s="37">
        <f>SUM(P368:P370)</f>
        <v>3.13</v>
      </c>
      <c r="S371" s="11"/>
      <c r="T371" s="11"/>
    </row>
    <row r="372" spans="1:20">
      <c r="A372" s="85"/>
      <c r="B372" s="81"/>
      <c r="C372" s="82"/>
      <c r="D372" s="82"/>
      <c r="E372" s="83"/>
      <c r="F372" s="9" t="s">
        <v>39</v>
      </c>
      <c r="G372" s="38"/>
      <c r="H372" s="38">
        <f t="shared" ref="H372:O372" si="56">H368</f>
        <v>3.13</v>
      </c>
      <c r="I372" s="38">
        <f t="shared" si="56"/>
        <v>3.13</v>
      </c>
      <c r="J372" s="38">
        <f t="shared" si="56"/>
        <v>3.13</v>
      </c>
      <c r="K372" s="38">
        <f t="shared" si="56"/>
        <v>3.13</v>
      </c>
      <c r="L372" s="38">
        <f t="shared" si="56"/>
        <v>3.13</v>
      </c>
      <c r="M372" s="38">
        <f t="shared" si="56"/>
        <v>3.13</v>
      </c>
      <c r="N372" s="38">
        <f t="shared" si="56"/>
        <v>3.13</v>
      </c>
      <c r="O372" s="38">
        <f t="shared" si="56"/>
        <v>3.13</v>
      </c>
      <c r="P372" s="38">
        <f>P368</f>
        <v>3.13</v>
      </c>
      <c r="S372" s="11"/>
      <c r="T372" s="11"/>
    </row>
    <row r="373" spans="1:20" ht="45">
      <c r="A373" s="84">
        <v>30</v>
      </c>
      <c r="B373" s="68" t="s">
        <v>299</v>
      </c>
      <c r="C373" s="68" t="s">
        <v>300</v>
      </c>
      <c r="D373" s="68" t="s">
        <v>43</v>
      </c>
      <c r="E373" s="68" t="s">
        <v>22</v>
      </c>
      <c r="F373" s="71" t="s">
        <v>232</v>
      </c>
      <c r="G373" s="46"/>
      <c r="H373" s="46"/>
      <c r="I373" s="46"/>
      <c r="J373" s="46"/>
      <c r="K373" s="46"/>
      <c r="L373" s="46">
        <v>3.1</v>
      </c>
      <c r="M373" s="46">
        <v>3.1</v>
      </c>
      <c r="N373" s="46">
        <v>3.1</v>
      </c>
      <c r="O373" s="46">
        <v>3.1</v>
      </c>
      <c r="P373" s="46">
        <v>3.1</v>
      </c>
      <c r="S373" s="11"/>
      <c r="T373" s="11"/>
    </row>
    <row r="374" spans="1:20">
      <c r="A374" s="85"/>
      <c r="B374" s="75" t="s">
        <v>301</v>
      </c>
      <c r="C374" s="76"/>
      <c r="D374" s="76"/>
      <c r="E374" s="77"/>
      <c r="F374" s="9" t="s">
        <v>37</v>
      </c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S374" s="11"/>
      <c r="T374" s="11"/>
    </row>
    <row r="375" spans="1:20">
      <c r="A375" s="85"/>
      <c r="B375" s="78"/>
      <c r="C375" s="79"/>
      <c r="D375" s="79"/>
      <c r="E375" s="80"/>
      <c r="F375" s="9" t="s">
        <v>23</v>
      </c>
      <c r="G375" s="38"/>
      <c r="H375" s="38"/>
      <c r="I375" s="38"/>
      <c r="J375" s="38"/>
      <c r="K375" s="38"/>
      <c r="L375" s="38">
        <f>L373</f>
        <v>3.1</v>
      </c>
      <c r="M375" s="38">
        <f>M373</f>
        <v>3.1</v>
      </c>
      <c r="N375" s="38">
        <f>N373</f>
        <v>3.1</v>
      </c>
      <c r="O375" s="38">
        <f>O373</f>
        <v>3.1</v>
      </c>
      <c r="P375" s="38">
        <f>P373</f>
        <v>3.1</v>
      </c>
      <c r="S375" s="11"/>
      <c r="T375" s="11"/>
    </row>
    <row r="376" spans="1:20">
      <c r="A376" s="85"/>
      <c r="B376" s="78"/>
      <c r="C376" s="79"/>
      <c r="D376" s="79"/>
      <c r="E376" s="80"/>
      <c r="F376" s="9" t="s">
        <v>29</v>
      </c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S376" s="11"/>
      <c r="T376" s="11"/>
    </row>
    <row r="377" spans="1:20">
      <c r="A377" s="85"/>
      <c r="B377" s="78"/>
      <c r="C377" s="79"/>
      <c r="D377" s="79"/>
      <c r="E377" s="80"/>
      <c r="F377" s="9" t="s">
        <v>38</v>
      </c>
      <c r="G377" s="37"/>
      <c r="H377" s="37"/>
      <c r="I377" s="37"/>
      <c r="J377" s="37"/>
      <c r="K377" s="37"/>
      <c r="L377" s="37">
        <f>SUM(L374:L376)</f>
        <v>3.1</v>
      </c>
      <c r="M377" s="37">
        <f>SUM(M374:M376)</f>
        <v>3.1</v>
      </c>
      <c r="N377" s="37">
        <f>SUM(N374:N376)</f>
        <v>3.1</v>
      </c>
      <c r="O377" s="37">
        <f>SUM(O374:O376)</f>
        <v>3.1</v>
      </c>
      <c r="P377" s="37">
        <f>SUM(P374:P376)</f>
        <v>3.1</v>
      </c>
      <c r="S377" s="11"/>
      <c r="T377" s="11"/>
    </row>
    <row r="378" spans="1:20">
      <c r="A378" s="85"/>
      <c r="B378" s="81"/>
      <c r="C378" s="82"/>
      <c r="D378" s="82"/>
      <c r="E378" s="83"/>
      <c r="F378" s="9" t="s">
        <v>39</v>
      </c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S378" s="11"/>
      <c r="T378" s="11"/>
    </row>
    <row r="379" spans="1:20" ht="45">
      <c r="A379" s="84">
        <v>31</v>
      </c>
      <c r="B379" s="68" t="s">
        <v>302</v>
      </c>
      <c r="C379" s="68" t="s">
        <v>303</v>
      </c>
      <c r="D379" s="68" t="s">
        <v>43</v>
      </c>
      <c r="E379" s="68" t="s">
        <v>22</v>
      </c>
      <c r="F379" s="71" t="s">
        <v>232</v>
      </c>
      <c r="G379" s="46"/>
      <c r="H379" s="46"/>
      <c r="I379" s="46"/>
      <c r="J379" s="46">
        <v>1.5</v>
      </c>
      <c r="K379" s="46">
        <v>1.5</v>
      </c>
      <c r="L379" s="46">
        <v>1.5</v>
      </c>
      <c r="M379" s="46">
        <v>1.5</v>
      </c>
      <c r="N379" s="46">
        <v>1.5</v>
      </c>
      <c r="O379" s="46">
        <v>1.5</v>
      </c>
      <c r="P379" s="46">
        <v>1.5</v>
      </c>
    </row>
    <row r="380" spans="1:20">
      <c r="A380" s="85"/>
      <c r="B380" s="75" t="s">
        <v>304</v>
      </c>
      <c r="C380" s="76"/>
      <c r="D380" s="76"/>
      <c r="E380" s="77"/>
      <c r="F380" s="9" t="s">
        <v>37</v>
      </c>
      <c r="G380" s="38"/>
      <c r="H380" s="38"/>
      <c r="I380" s="38"/>
      <c r="J380" s="38"/>
      <c r="K380" s="38"/>
      <c r="L380" s="38"/>
      <c r="M380" s="38"/>
      <c r="N380" s="38"/>
      <c r="O380" s="38"/>
      <c r="P380" s="38"/>
    </row>
    <row r="381" spans="1:20">
      <c r="A381" s="85"/>
      <c r="B381" s="78"/>
      <c r="C381" s="79"/>
      <c r="D381" s="79"/>
      <c r="E381" s="80"/>
      <c r="F381" s="9" t="s">
        <v>23</v>
      </c>
      <c r="G381" s="38"/>
      <c r="H381" s="38"/>
      <c r="I381" s="38"/>
      <c r="J381" s="38">
        <f t="shared" ref="J381:O381" si="57">J379</f>
        <v>1.5</v>
      </c>
      <c r="K381" s="38">
        <f t="shared" si="57"/>
        <v>1.5</v>
      </c>
      <c r="L381" s="38">
        <f t="shared" si="57"/>
        <v>1.5</v>
      </c>
      <c r="M381" s="38">
        <f t="shared" si="57"/>
        <v>1.5</v>
      </c>
      <c r="N381" s="38">
        <f t="shared" si="57"/>
        <v>1.5</v>
      </c>
      <c r="O381" s="38">
        <f t="shared" si="57"/>
        <v>1.5</v>
      </c>
      <c r="P381" s="38">
        <f>P379</f>
        <v>1.5</v>
      </c>
    </row>
    <row r="382" spans="1:20">
      <c r="A382" s="85"/>
      <c r="B382" s="78"/>
      <c r="C382" s="79"/>
      <c r="D382" s="79"/>
      <c r="E382" s="80"/>
      <c r="F382" s="9" t="s">
        <v>29</v>
      </c>
      <c r="G382" s="38"/>
      <c r="H382" s="38"/>
      <c r="I382" s="38"/>
      <c r="J382" s="38"/>
      <c r="K382" s="38"/>
      <c r="L382" s="38"/>
      <c r="M382" s="38"/>
      <c r="N382" s="38"/>
      <c r="O382" s="38"/>
      <c r="P382" s="38"/>
    </row>
    <row r="383" spans="1:20">
      <c r="A383" s="85"/>
      <c r="B383" s="78"/>
      <c r="C383" s="79"/>
      <c r="D383" s="79"/>
      <c r="E383" s="80"/>
      <c r="F383" s="9" t="s">
        <v>38</v>
      </c>
      <c r="G383" s="37"/>
      <c r="H383" s="37"/>
      <c r="I383" s="37"/>
      <c r="J383" s="37">
        <f t="shared" ref="J383:O383" si="58">SUM(J380:J382)</f>
        <v>1.5</v>
      </c>
      <c r="K383" s="37">
        <f t="shared" si="58"/>
        <v>1.5</v>
      </c>
      <c r="L383" s="37">
        <f t="shared" si="58"/>
        <v>1.5</v>
      </c>
      <c r="M383" s="37">
        <f t="shared" si="58"/>
        <v>1.5</v>
      </c>
      <c r="N383" s="37">
        <f t="shared" si="58"/>
        <v>1.5</v>
      </c>
      <c r="O383" s="37">
        <f t="shared" si="58"/>
        <v>1.5</v>
      </c>
      <c r="P383" s="37">
        <f>SUM(P380:P382)</f>
        <v>1.5</v>
      </c>
    </row>
    <row r="384" spans="1:20">
      <c r="A384" s="85"/>
      <c r="B384" s="81"/>
      <c r="C384" s="82"/>
      <c r="D384" s="82"/>
      <c r="E384" s="83"/>
      <c r="F384" s="9" t="s">
        <v>39</v>
      </c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S384" s="11"/>
      <c r="T384" s="11"/>
    </row>
    <row r="385" spans="1:23" ht="45">
      <c r="A385" s="84">
        <v>32</v>
      </c>
      <c r="B385" s="68" t="s">
        <v>305</v>
      </c>
      <c r="C385" s="68" t="s">
        <v>306</v>
      </c>
      <c r="D385" s="68" t="s">
        <v>43</v>
      </c>
      <c r="E385" s="68" t="s">
        <v>22</v>
      </c>
      <c r="F385" s="71" t="s">
        <v>232</v>
      </c>
      <c r="G385" s="46"/>
      <c r="H385" s="46"/>
      <c r="I385" s="46"/>
      <c r="J385" s="46">
        <v>0.59</v>
      </c>
      <c r="K385" s="46">
        <v>0.59</v>
      </c>
      <c r="L385" s="46">
        <v>0.59</v>
      </c>
      <c r="M385" s="46">
        <v>0.59</v>
      </c>
      <c r="N385" s="46">
        <v>0.59</v>
      </c>
      <c r="O385" s="46">
        <v>0.59</v>
      </c>
      <c r="P385" s="46">
        <v>0.59</v>
      </c>
      <c r="S385" s="11"/>
      <c r="T385" s="11"/>
    </row>
    <row r="386" spans="1:23">
      <c r="A386" s="85"/>
      <c r="B386" s="75" t="s">
        <v>307</v>
      </c>
      <c r="C386" s="76"/>
      <c r="D386" s="76"/>
      <c r="E386" s="77"/>
      <c r="F386" s="9" t="s">
        <v>37</v>
      </c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S386" s="11"/>
      <c r="T386" s="11"/>
    </row>
    <row r="387" spans="1:23">
      <c r="A387" s="85"/>
      <c r="B387" s="78"/>
      <c r="C387" s="79"/>
      <c r="D387" s="79"/>
      <c r="E387" s="80"/>
      <c r="F387" s="9" t="s">
        <v>23</v>
      </c>
      <c r="G387" s="38"/>
      <c r="H387" s="38"/>
      <c r="I387" s="38"/>
      <c r="J387" s="38">
        <f t="shared" ref="J387:O387" si="59">J385</f>
        <v>0.59</v>
      </c>
      <c r="K387" s="38">
        <f t="shared" si="59"/>
        <v>0.59</v>
      </c>
      <c r="L387" s="38">
        <f t="shared" si="59"/>
        <v>0.59</v>
      </c>
      <c r="M387" s="38">
        <f t="shared" si="59"/>
        <v>0.59</v>
      </c>
      <c r="N387" s="38">
        <f t="shared" si="59"/>
        <v>0.59</v>
      </c>
      <c r="O387" s="38">
        <f t="shared" si="59"/>
        <v>0.59</v>
      </c>
      <c r="P387" s="38">
        <f>P385</f>
        <v>0.59</v>
      </c>
      <c r="S387" s="11"/>
      <c r="T387" s="11"/>
    </row>
    <row r="388" spans="1:23">
      <c r="A388" s="85"/>
      <c r="B388" s="78"/>
      <c r="C388" s="79"/>
      <c r="D388" s="79"/>
      <c r="E388" s="80"/>
      <c r="F388" s="9" t="s">
        <v>29</v>
      </c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S388" s="11"/>
      <c r="T388" s="11"/>
    </row>
    <row r="389" spans="1:23">
      <c r="A389" s="85"/>
      <c r="B389" s="78"/>
      <c r="C389" s="79"/>
      <c r="D389" s="79"/>
      <c r="E389" s="80"/>
      <c r="F389" s="9" t="s">
        <v>38</v>
      </c>
      <c r="G389" s="37"/>
      <c r="H389" s="37"/>
      <c r="I389" s="37"/>
      <c r="J389" s="37">
        <f t="shared" ref="J389:O389" si="60">SUM(J386:J388)</f>
        <v>0.59</v>
      </c>
      <c r="K389" s="37">
        <f t="shared" si="60"/>
        <v>0.59</v>
      </c>
      <c r="L389" s="37">
        <f t="shared" si="60"/>
        <v>0.59</v>
      </c>
      <c r="M389" s="37">
        <f t="shared" si="60"/>
        <v>0.59</v>
      </c>
      <c r="N389" s="37">
        <f t="shared" si="60"/>
        <v>0.59</v>
      </c>
      <c r="O389" s="37">
        <f t="shared" si="60"/>
        <v>0.59</v>
      </c>
      <c r="P389" s="37">
        <f>SUM(P386:P388)</f>
        <v>0.59</v>
      </c>
      <c r="S389" s="11"/>
      <c r="T389" s="11"/>
    </row>
    <row r="390" spans="1:23">
      <c r="A390" s="85"/>
      <c r="B390" s="81"/>
      <c r="C390" s="82"/>
      <c r="D390" s="82"/>
      <c r="E390" s="83"/>
      <c r="F390" s="9" t="s">
        <v>39</v>
      </c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S390" s="11"/>
      <c r="T390" s="11"/>
    </row>
    <row r="391" spans="1:23">
      <c r="A391" s="85"/>
      <c r="B391" s="145" t="s">
        <v>51</v>
      </c>
      <c r="C391" s="145"/>
      <c r="D391" s="145"/>
      <c r="E391" s="145"/>
      <c r="F391" s="44" t="s">
        <v>37</v>
      </c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S391" s="11"/>
      <c r="T391" s="11"/>
    </row>
    <row r="392" spans="1:23">
      <c r="A392" s="85"/>
      <c r="B392" s="145"/>
      <c r="C392" s="145"/>
      <c r="D392" s="145"/>
      <c r="E392" s="145"/>
      <c r="F392" s="44" t="s">
        <v>23</v>
      </c>
      <c r="G392" s="37"/>
      <c r="H392" s="37"/>
      <c r="I392" s="37"/>
      <c r="J392" s="37">
        <f t="shared" ref="J392:O392" si="61">J387</f>
        <v>0.59</v>
      </c>
      <c r="K392" s="37">
        <f t="shared" si="61"/>
        <v>0.59</v>
      </c>
      <c r="L392" s="37">
        <f t="shared" si="61"/>
        <v>0.59</v>
      </c>
      <c r="M392" s="37">
        <f t="shared" si="61"/>
        <v>0.59</v>
      </c>
      <c r="N392" s="37">
        <f t="shared" si="61"/>
        <v>0.59</v>
      </c>
      <c r="O392" s="37">
        <f t="shared" si="61"/>
        <v>0.59</v>
      </c>
      <c r="P392" s="37">
        <f>P387</f>
        <v>0.59</v>
      </c>
      <c r="S392" s="11"/>
      <c r="T392" s="11"/>
    </row>
    <row r="393" spans="1:23">
      <c r="A393" s="85"/>
      <c r="B393" s="145"/>
      <c r="C393" s="145"/>
      <c r="D393" s="145"/>
      <c r="E393" s="145"/>
      <c r="F393" s="44" t="s">
        <v>29</v>
      </c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S393" s="11"/>
      <c r="T393" s="11"/>
    </row>
    <row r="394" spans="1:23">
      <c r="A394" s="85"/>
      <c r="B394" s="145"/>
      <c r="C394" s="145"/>
      <c r="D394" s="145"/>
      <c r="E394" s="145"/>
      <c r="F394" s="44" t="s">
        <v>38</v>
      </c>
      <c r="G394" s="37"/>
      <c r="H394" s="37"/>
      <c r="I394" s="37"/>
      <c r="J394" s="37">
        <f t="shared" ref="J394:O394" si="62">J389</f>
        <v>0.59</v>
      </c>
      <c r="K394" s="37">
        <f t="shared" si="62"/>
        <v>0.59</v>
      </c>
      <c r="L394" s="37">
        <f t="shared" si="62"/>
        <v>0.59</v>
      </c>
      <c r="M394" s="37">
        <f t="shared" si="62"/>
        <v>0.59</v>
      </c>
      <c r="N394" s="37">
        <f t="shared" si="62"/>
        <v>0.59</v>
      </c>
      <c r="O394" s="37">
        <f t="shared" si="62"/>
        <v>0.59</v>
      </c>
      <c r="P394" s="37">
        <f>P391+P392+P393</f>
        <v>0.59</v>
      </c>
      <c r="S394" s="11"/>
      <c r="T394" s="11"/>
    </row>
    <row r="395" spans="1:23">
      <c r="A395" s="90"/>
      <c r="B395" s="145"/>
      <c r="C395" s="145"/>
      <c r="D395" s="145"/>
      <c r="E395" s="145"/>
      <c r="F395" s="44" t="s">
        <v>39</v>
      </c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S395" s="11"/>
      <c r="T395" s="11"/>
    </row>
    <row r="396" spans="1:23">
      <c r="A396" s="91" t="s">
        <v>308</v>
      </c>
      <c r="B396" s="91"/>
      <c r="C396" s="91"/>
      <c r="D396" s="91"/>
      <c r="E396" s="91"/>
      <c r="F396" s="9" t="s">
        <v>37</v>
      </c>
      <c r="G396" s="37">
        <f>G345+G339+G333+G322+G311+G299+G293+G282+G266+G227+G216+G210+G204+G198+G187+G174+G162+G146+G118+G94+G82+G71+G59+G46+G39+G28+G380+G374+G368+G362+G356</f>
        <v>0</v>
      </c>
      <c r="H396" s="37">
        <f>H345+H339+H333+H322+H311+H299+H293+H282+H266+H227+H216+H210+H204+H198+H187+H174+H162+H146+H118+H94+H82+H71+H59+H46+H39+H28+H380+H374+H368+H362+H356</f>
        <v>7.1958692148704158</v>
      </c>
      <c r="I396" s="37">
        <f>I345+I339+I333+I322+I311+I299+I293+I282+I266+I227+I216+I210+I204+I198+I187+I174+I162+I146+I118+I94+I82+I71+I59+I46+I39+I28+I380+I374+I368+I362+I356</f>
        <v>17.334869214870416</v>
      </c>
      <c r="J396" s="37">
        <f t="shared" ref="J396:O396" si="63">J345+J339+J333+J322+J311+J299+J293+J282+J266+J227+J216+J210+J204+J198+J187+J174+J162+J146+J118+J94+J82+J71+J59+J46+J39+J28+J380+J374+J368+J362+J356</f>
        <v>19.604897774551478</v>
      </c>
      <c r="K396" s="37">
        <f t="shared" si="63"/>
        <v>22.229216643212812</v>
      </c>
      <c r="L396" s="37">
        <f t="shared" si="63"/>
        <v>25.836216643212811</v>
      </c>
      <c r="M396" s="37">
        <f t="shared" si="63"/>
        <v>27.196216643212811</v>
      </c>
      <c r="N396" s="37">
        <f t="shared" si="63"/>
        <v>38.126216643212814</v>
      </c>
      <c r="O396" s="37">
        <f t="shared" si="63"/>
        <v>44.144216643212815</v>
      </c>
      <c r="P396" s="37">
        <f>P345+P339+P333+P322+P311+P299+P293+P282+P266+P227+P216+P210+P204+P198+P187+P174+P162+P146+P118+P94+P82+P71+P59+P46+P39+P28+P380+P374+P368+P362+P356</f>
        <v>51.159408024089629</v>
      </c>
      <c r="R396" s="11"/>
    </row>
    <row r="397" spans="1:23">
      <c r="A397" s="91"/>
      <c r="B397" s="91"/>
      <c r="C397" s="91"/>
      <c r="D397" s="91"/>
      <c r="E397" s="91"/>
      <c r="F397" s="9" t="s">
        <v>23</v>
      </c>
      <c r="G397" s="37">
        <f>G346+G340+G334+G323+G312+G300+G294+G283+G267+G228+G217+G211+G205+G199+G188+G175+G163+G147+G119+G95+G83+G72+G60+G47+G40+G29+G381+G375+G369+G363+G357+G389</f>
        <v>8.4600000000000009</v>
      </c>
      <c r="H397" s="37">
        <f>H346+H340+H334+H323+H312+H300+H294+H283+H267+H228+H217+H211+H205+H199+H188+H175+H163+H147+H119+H95+H83+H72+H60+H47+H40+H29+H381+H375+H369+H363+H357+H389</f>
        <v>11.71</v>
      </c>
      <c r="I397" s="37">
        <f>I346+I340+I334+I323+I312+I300+I294+I283+I267+I228+I217+I211+I205+I199+I188+I175+I163+I147+I119+I95+I83+I72+I60+I47+I40+I29+I381+I375+I369+I363+I357+I389</f>
        <v>21.810000000000002</v>
      </c>
      <c r="J397" s="37">
        <f t="shared" ref="J397:O397" si="64">J346+J340+J334+J323+J312+J300+J294+J283+J267+J228+J217+J211+J205+J199+J188+J175+J163+J147+J119+J95+J83+J72+J60+J47+J40+J29+J381+J375+J369+J363+J357+J389</f>
        <v>30.78</v>
      </c>
      <c r="K397" s="37">
        <f t="shared" si="64"/>
        <v>34.580000000000005</v>
      </c>
      <c r="L397" s="37">
        <f t="shared" si="64"/>
        <v>41.040000000000006</v>
      </c>
      <c r="M397" s="37">
        <f t="shared" si="64"/>
        <v>61.470000000000006</v>
      </c>
      <c r="N397" s="37">
        <f t="shared" si="64"/>
        <v>62.790000000000006</v>
      </c>
      <c r="O397" s="37">
        <f t="shared" si="64"/>
        <v>65.37</v>
      </c>
      <c r="P397" s="37">
        <f>P346+P340+P334+P323+P312+P300+P294+P283+P267+P228+P217+P211+P205+P199+P188+P175+P163+P147+P119+P95+P83+P72+P60+P47+P40+P29+P381+P375+P369+P363+P357+P389</f>
        <v>66.535000000000011</v>
      </c>
    </row>
    <row r="398" spans="1:23">
      <c r="A398" s="91"/>
      <c r="B398" s="91"/>
      <c r="C398" s="91"/>
      <c r="D398" s="91"/>
      <c r="E398" s="91"/>
      <c r="F398" s="9" t="s">
        <v>29</v>
      </c>
      <c r="G398" s="37">
        <f>G347+G341+G335+G324+G313+G301+G295+G284+G268+G229+G218+G212+G206+G200+G189+G176+G164+G148+G120+G96+G84+G73+G61+G48+G41+G30+G382+G376+G370+G364+G358</f>
        <v>10.70434897381419</v>
      </c>
      <c r="H398" s="37">
        <f>H347+H341+H335+H324+H313+H301+H295+H284+H268+H229+H218+H212+H206+H200+H189+H176+H164+H148+H120+H96+H84+H73+H61+H48+H41+H30+H382+H376+H370+H364+H358</f>
        <v>20.554348973814189</v>
      </c>
      <c r="I398" s="37">
        <f>I347+I341+I335+I324+I313+I301+I295+I284+I268+I229+I218+I212+I206+I200+I189+I176+I164+I148+I120+I96+I84+I73+I61+I48+I41+I30+I382+I376+I370+I364+I358</f>
        <v>22.244348973814191</v>
      </c>
      <c r="J398" s="37">
        <f t="shared" ref="J398:O398" si="65">J347+J341+J335+J324+J313+J301+J295+J284+J268+J229+J218+J212+J206+J200+J189+J176+J164+J148+J120+J96+J84+J73+J61+J48+J41+J30+J382+J376+J370+J364+J358</f>
        <v>27.244348973814191</v>
      </c>
      <c r="K398" s="37">
        <f t="shared" si="65"/>
        <v>36.024348973814192</v>
      </c>
      <c r="L398" s="37">
        <f t="shared" si="65"/>
        <v>45.224348973814188</v>
      </c>
      <c r="M398" s="37">
        <f t="shared" si="65"/>
        <v>45.224348973814188</v>
      </c>
      <c r="N398" s="37">
        <f t="shared" si="65"/>
        <v>53.224348973814188</v>
      </c>
      <c r="O398" s="37">
        <f t="shared" si="65"/>
        <v>62.35434897381419</v>
      </c>
      <c r="P398" s="37">
        <f>P347+P341+P335+P324+P313+P301+P295+P284+P268+P229+P218+P212+P206+P200+P189+P176+P164+P148+P120+P96+P84+P73+P61+P48+P41+P30+P382+P376+P370+P364+P358</f>
        <v>67.901348973814194</v>
      </c>
    </row>
    <row r="399" spans="1:23">
      <c r="A399" s="91"/>
      <c r="B399" s="91"/>
      <c r="C399" s="91"/>
      <c r="D399" s="91"/>
      <c r="E399" s="91"/>
      <c r="F399" s="9" t="s">
        <v>38</v>
      </c>
      <c r="G399" s="37">
        <f>G396+G397+G398</f>
        <v>19.164348973814192</v>
      </c>
      <c r="H399" s="37">
        <f>H396+H397+H398</f>
        <v>39.460218188684607</v>
      </c>
      <c r="I399" s="37">
        <f>I396+I397+I398</f>
        <v>61.389218188684609</v>
      </c>
      <c r="J399" s="37">
        <f t="shared" ref="J399:O399" si="66">J396+J397+J398</f>
        <v>77.629246748365659</v>
      </c>
      <c r="K399" s="37">
        <f t="shared" si="66"/>
        <v>92.833565617027006</v>
      </c>
      <c r="L399" s="37">
        <f t="shared" si="66"/>
        <v>112.100565617027</v>
      </c>
      <c r="M399" s="37">
        <f t="shared" si="66"/>
        <v>133.89056561702699</v>
      </c>
      <c r="N399" s="37">
        <f t="shared" si="66"/>
        <v>154.14056561702699</v>
      </c>
      <c r="O399" s="37">
        <f t="shared" si="66"/>
        <v>171.868565617027</v>
      </c>
      <c r="P399" s="37">
        <f>P396+P397+P398</f>
        <v>185.59575699790383</v>
      </c>
      <c r="Q399" s="24"/>
      <c r="R399" s="18"/>
      <c r="S399" s="25"/>
    </row>
    <row r="400" spans="1:23">
      <c r="A400" s="91"/>
      <c r="B400" s="91"/>
      <c r="C400" s="91"/>
      <c r="D400" s="91"/>
      <c r="E400" s="91"/>
      <c r="F400" s="9" t="s">
        <v>39</v>
      </c>
      <c r="G400" s="37">
        <f>G349+G343+G337+G326+G315+G303+G297+G286+G270+G231+G220+G214+G208+G202+G191+G178+G166+G150+G122+G98+G86+G75+G63+G50+G43+G32+G372+G366+G360</f>
        <v>0</v>
      </c>
      <c r="H400" s="37">
        <f>H349+H343+H337+H326+H315+H303+H297+H286+H270+H231+H220+H214+H208+H202+H191+H178+H166+H150+H122+H98+H86+H75+H63+H50+H43+H32+H372+H366+H360</f>
        <v>3.13</v>
      </c>
      <c r="I400" s="37">
        <f>I349+I343+I337+I326+I315+I303+I297+I286+I270+I231+I220+I214+I208+I202+I191+I178+I166+I150+I122+I98+I86+I75+I63+I50+I43+I32+I372+I366+I360</f>
        <v>12.530000000000001</v>
      </c>
      <c r="J400" s="37">
        <f t="shared" ref="J400:O400" si="67">J349+J343+J337+J326+J315+J303+J297+J286+J270+J231+J220+J214+J208+J202+J191+J178+J166+J150+J122+J98+J86+J75+J63+J50+J43+J32+J372+J366+J360</f>
        <v>12.530000000000001</v>
      </c>
      <c r="K400" s="37">
        <f t="shared" si="67"/>
        <v>12.530000000000001</v>
      </c>
      <c r="L400" s="37">
        <f t="shared" si="67"/>
        <v>15.89</v>
      </c>
      <c r="M400" s="37">
        <f t="shared" si="67"/>
        <v>15.89</v>
      </c>
      <c r="N400" s="37">
        <f t="shared" si="67"/>
        <v>25.919999999999998</v>
      </c>
      <c r="O400" s="37">
        <f t="shared" si="67"/>
        <v>30.707999999999998</v>
      </c>
      <c r="P400" s="37">
        <f>P349+P343+P337+P326+P315+P303+P297+P286+P270+P231+P220+P214+P208+P202+P191+P178+P166+P150+P122+P98+P86+P75+P63+P50+P43+P32+P372+P366+P360</f>
        <v>36.957000000000001</v>
      </c>
      <c r="S400" s="11"/>
      <c r="T400" s="11"/>
      <c r="U400" s="11"/>
      <c r="V400" s="11"/>
      <c r="W400" s="11"/>
    </row>
    <row r="401" spans="1:23" ht="15" customHeight="1">
      <c r="A401" s="91" t="s">
        <v>51</v>
      </c>
      <c r="B401" s="91"/>
      <c r="C401" s="91"/>
      <c r="D401" s="91"/>
      <c r="E401" s="91"/>
      <c r="F401" s="9" t="s">
        <v>37</v>
      </c>
      <c r="G401" s="37">
        <f>G350+G287+G271+G232+G192+G179+G123+G87+G76+G64+G51</f>
        <v>0</v>
      </c>
      <c r="H401" s="37">
        <f>H350+H287+H271+H232+H192+H179+H123+H87+H76+H64+H51</f>
        <v>4.0658692148704159</v>
      </c>
      <c r="I401" s="37">
        <f>I350+I287+I271+I232+I192+I179+I123+I87+I76+I64+I51</f>
        <v>14.204869214870417</v>
      </c>
      <c r="J401" s="37">
        <f t="shared" ref="J401:O401" si="68">J350+J287+J271+J232+J192+J179+J123+J87+J76+J64+J51</f>
        <v>16.474897774551479</v>
      </c>
      <c r="K401" s="37">
        <f t="shared" si="68"/>
        <v>17.965216643212813</v>
      </c>
      <c r="L401" s="37">
        <f t="shared" si="68"/>
        <v>18.212216643212813</v>
      </c>
      <c r="M401" s="37">
        <f t="shared" si="68"/>
        <v>19.572216643212812</v>
      </c>
      <c r="N401" s="37">
        <f t="shared" si="68"/>
        <v>20.472216643212814</v>
      </c>
      <c r="O401" s="37">
        <f t="shared" si="68"/>
        <v>24.382216643212814</v>
      </c>
      <c r="P401" s="37">
        <f>P350+P287+P271+P232+P192+P179+P123+P87+P76+P64+P51</f>
        <v>25.148408024089626</v>
      </c>
    </row>
    <row r="402" spans="1:23">
      <c r="A402" s="91"/>
      <c r="B402" s="91"/>
      <c r="C402" s="91"/>
      <c r="D402" s="91"/>
      <c r="E402" s="91"/>
      <c r="F402" s="9" t="s">
        <v>23</v>
      </c>
      <c r="G402" s="37">
        <f>G351+G288+G272+G233+G193+G180+G124+G88+G77+G65+G52+G392</f>
        <v>8.4600000000000009</v>
      </c>
      <c r="H402" s="37">
        <f>H351+H288+H272+H233+H193+H180+H124+H88+H77+H65+H52+H392</f>
        <v>11.71</v>
      </c>
      <c r="I402" s="37">
        <f>I351+I288+I272+I233+I193+I180+I124+I88+I77+I65+I52+I392</f>
        <v>11.71</v>
      </c>
      <c r="J402" s="37">
        <f t="shared" ref="J402:O402" si="69">J351+J288+J272+J233+J193+J180+J124+J88+J77+J65+J52+J392</f>
        <v>12.3</v>
      </c>
      <c r="K402" s="37">
        <f t="shared" si="69"/>
        <v>12.3</v>
      </c>
      <c r="L402" s="37">
        <f t="shared" si="69"/>
        <v>12.3</v>
      </c>
      <c r="M402" s="37">
        <f t="shared" si="69"/>
        <v>12.3</v>
      </c>
      <c r="N402" s="37">
        <f t="shared" si="69"/>
        <v>13.620000000000001</v>
      </c>
      <c r="O402" s="37">
        <f t="shared" si="69"/>
        <v>13.620000000000001</v>
      </c>
      <c r="P402" s="37">
        <f>P351+P288+P272+P233+P193+P180+P124+P88+P77+P65+P52+P392</f>
        <v>13.620000000000001</v>
      </c>
      <c r="S402" s="11"/>
      <c r="T402" s="11"/>
      <c r="U402" s="11"/>
      <c r="V402" s="11"/>
      <c r="W402" s="11"/>
    </row>
    <row r="403" spans="1:23">
      <c r="A403" s="91"/>
      <c r="B403" s="91"/>
      <c r="C403" s="91"/>
      <c r="D403" s="91"/>
      <c r="E403" s="91"/>
      <c r="F403" s="9" t="s">
        <v>29</v>
      </c>
      <c r="G403" s="37">
        <f>G352+G289+G273+G234+G194+G181+G125+G89+G78+G66+G53</f>
        <v>0</v>
      </c>
      <c r="H403" s="37">
        <f>H352+H289+H273+H234+H194+H181+H125+H89+H78+H66+H53</f>
        <v>9.85</v>
      </c>
      <c r="I403" s="37">
        <f>I352+I289+I273+I234+I194+I181+I125+I89+I78+I66+I53</f>
        <v>10.15</v>
      </c>
      <c r="J403" s="37">
        <f t="shared" ref="J403:O403" si="70">J352+J289+J273+J234+J194+J181+J125+J89+J78+J66+J53</f>
        <v>10.15</v>
      </c>
      <c r="K403" s="37">
        <f t="shared" si="70"/>
        <v>14.629999999999999</v>
      </c>
      <c r="L403" s="37">
        <f t="shared" si="70"/>
        <v>16.23</v>
      </c>
      <c r="M403" s="37">
        <f t="shared" si="70"/>
        <v>16.23</v>
      </c>
      <c r="N403" s="37">
        <f t="shared" si="70"/>
        <v>24.23</v>
      </c>
      <c r="O403" s="37">
        <f t="shared" si="70"/>
        <v>24.23</v>
      </c>
      <c r="P403" s="37">
        <f>P352+P289+P273+P234+P194+P181+P125+P89+P78+P66+P53</f>
        <v>24.23</v>
      </c>
    </row>
    <row r="404" spans="1:23">
      <c r="A404" s="91"/>
      <c r="B404" s="91"/>
      <c r="C404" s="91"/>
      <c r="D404" s="91"/>
      <c r="E404" s="91"/>
      <c r="F404" s="9" t="s">
        <v>38</v>
      </c>
      <c r="G404" s="37">
        <f>G403+G402+G401</f>
        <v>8.4600000000000009</v>
      </c>
      <c r="H404" s="37">
        <f>H403+H402+H401</f>
        <v>25.62586921487042</v>
      </c>
      <c r="I404" s="37">
        <f>I403+I402+I401</f>
        <v>36.064869214870413</v>
      </c>
      <c r="J404" s="37">
        <f t="shared" ref="J404:O404" si="71">J403+J402+J401</f>
        <v>38.924897774551482</v>
      </c>
      <c r="K404" s="37">
        <f t="shared" si="71"/>
        <v>44.895216643212812</v>
      </c>
      <c r="L404" s="37">
        <f t="shared" si="71"/>
        <v>46.742216643212814</v>
      </c>
      <c r="M404" s="37">
        <f t="shared" si="71"/>
        <v>48.102216643212813</v>
      </c>
      <c r="N404" s="37">
        <f t="shared" si="71"/>
        <v>58.322216643212812</v>
      </c>
      <c r="O404" s="37">
        <f t="shared" si="71"/>
        <v>62.232216643212816</v>
      </c>
      <c r="P404" s="37">
        <f>P403+P402+P401</f>
        <v>62.998408024089628</v>
      </c>
    </row>
    <row r="405" spans="1:23">
      <c r="A405" s="91"/>
      <c r="B405" s="91"/>
      <c r="C405" s="91"/>
      <c r="D405" s="91"/>
      <c r="E405" s="91"/>
      <c r="F405" s="9" t="s">
        <v>39</v>
      </c>
      <c r="G405" s="37">
        <f>G354+G291+G275+G236+G196+G183+G127+G91+G80+G68+G55</f>
        <v>0</v>
      </c>
      <c r="H405" s="37">
        <f>H354+H291+H275+H236+H196+H183+H127+H91+H80+H68+H55</f>
        <v>0</v>
      </c>
      <c r="I405" s="37">
        <f>I354+I291+I275+I236+I196+I183+I127+I91+I80+I68+I55</f>
        <v>9.4</v>
      </c>
      <c r="J405" s="37">
        <f t="shared" ref="J405:O405" si="72">J354+J291+J275+J236+J196+J183+J127+J91+J80+J68+J55</f>
        <v>9.4</v>
      </c>
      <c r="K405" s="37">
        <f t="shared" si="72"/>
        <v>9.4</v>
      </c>
      <c r="L405" s="37">
        <f t="shared" si="72"/>
        <v>9.4</v>
      </c>
      <c r="M405" s="37">
        <f t="shared" si="72"/>
        <v>9.4</v>
      </c>
      <c r="N405" s="37">
        <f t="shared" si="72"/>
        <v>9.4</v>
      </c>
      <c r="O405" s="37">
        <f t="shared" si="72"/>
        <v>12.08</v>
      </c>
      <c r="P405" s="37">
        <f>P354+P291+P275+P236+P196+P183+P127+P91+P80+P68+P55</f>
        <v>12.08</v>
      </c>
    </row>
    <row r="406" spans="1:23" ht="15" customHeight="1">
      <c r="A406" s="91" t="s">
        <v>40</v>
      </c>
      <c r="B406" s="91"/>
      <c r="C406" s="91"/>
      <c r="D406" s="91"/>
      <c r="E406" s="91"/>
      <c r="F406" s="9" t="s">
        <v>37</v>
      </c>
      <c r="G406" s="37">
        <f t="shared" ref="G406:N406" si="73">G327+G316+G304+G276+G167+G151+G99+G33</f>
        <v>0</v>
      </c>
      <c r="H406" s="37">
        <f t="shared" si="73"/>
        <v>0</v>
      </c>
      <c r="I406" s="37">
        <f t="shared" si="73"/>
        <v>0</v>
      </c>
      <c r="J406" s="37">
        <f t="shared" si="73"/>
        <v>0</v>
      </c>
      <c r="K406" s="37">
        <f t="shared" si="73"/>
        <v>0</v>
      </c>
      <c r="L406" s="37">
        <f t="shared" si="73"/>
        <v>0</v>
      </c>
      <c r="M406" s="37">
        <f t="shared" si="73"/>
        <v>0</v>
      </c>
      <c r="N406" s="37">
        <f t="shared" si="73"/>
        <v>0</v>
      </c>
      <c r="O406" s="37">
        <f>O327+O316+O304+O276+O167+O151+O99+O33</f>
        <v>1.58</v>
      </c>
      <c r="P406" s="37">
        <f>P327+P316+P304+P276+P167+P151+P99+P33</f>
        <v>5.6590000000000007</v>
      </c>
    </row>
    <row r="407" spans="1:23">
      <c r="A407" s="91"/>
      <c r="B407" s="91"/>
      <c r="C407" s="91"/>
      <c r="D407" s="91"/>
      <c r="E407" s="91"/>
      <c r="F407" s="9" t="s">
        <v>23</v>
      </c>
      <c r="G407" s="37">
        <f t="shared" ref="G407:O407" si="74">G328+G317+G305+G277+G168+G152+G100+G34</f>
        <v>0</v>
      </c>
      <c r="H407" s="37">
        <f t="shared" si="74"/>
        <v>0</v>
      </c>
      <c r="I407" s="37">
        <f t="shared" si="74"/>
        <v>10.100000000000001</v>
      </c>
      <c r="J407" s="37">
        <f t="shared" si="74"/>
        <v>11.580000000000002</v>
      </c>
      <c r="K407" s="37">
        <f t="shared" si="74"/>
        <v>11.580000000000002</v>
      </c>
      <c r="L407" s="37">
        <f t="shared" si="74"/>
        <v>11.580000000000002</v>
      </c>
      <c r="M407" s="37">
        <f t="shared" si="74"/>
        <v>32.010000000000005</v>
      </c>
      <c r="N407" s="37">
        <f t="shared" si="74"/>
        <v>32.010000000000005</v>
      </c>
      <c r="O407" s="37">
        <f t="shared" si="74"/>
        <v>33.910000000000004</v>
      </c>
      <c r="P407" s="37">
        <f>P328+P317+P305+P277+P168+P152+P100+P34</f>
        <v>33.910000000000004</v>
      </c>
    </row>
    <row r="408" spans="1:23">
      <c r="A408" s="91"/>
      <c r="B408" s="91"/>
      <c r="C408" s="91"/>
      <c r="D408" s="91"/>
      <c r="E408" s="91"/>
      <c r="F408" s="9" t="s">
        <v>29</v>
      </c>
      <c r="G408" s="37">
        <f t="shared" ref="G408:O408" si="75">G329+G318+G306+G278+G169+G153+G101+G35+G130</f>
        <v>2.2043489738141893</v>
      </c>
      <c r="H408" s="37">
        <f t="shared" si="75"/>
        <v>2.2043489738141893</v>
      </c>
      <c r="I408" s="37">
        <f t="shared" si="75"/>
        <v>3.5943489738141894</v>
      </c>
      <c r="J408" s="37">
        <f t="shared" si="75"/>
        <v>8.5943489738141903</v>
      </c>
      <c r="K408" s="37">
        <f t="shared" si="75"/>
        <v>8.5943489738141903</v>
      </c>
      <c r="L408" s="37">
        <f t="shared" si="75"/>
        <v>12.394348973814189</v>
      </c>
      <c r="M408" s="37">
        <f t="shared" si="75"/>
        <v>12.394348973814189</v>
      </c>
      <c r="N408" s="37">
        <f t="shared" si="75"/>
        <v>12.394348973814189</v>
      </c>
      <c r="O408" s="37">
        <f t="shared" si="75"/>
        <v>12.394348973814189</v>
      </c>
      <c r="P408" s="37">
        <f>P329+P318+P306+P278+P169+P153+P101+P35+P130</f>
        <v>13.541348973814189</v>
      </c>
    </row>
    <row r="409" spans="1:23">
      <c r="A409" s="91"/>
      <c r="B409" s="91"/>
      <c r="C409" s="91"/>
      <c r="D409" s="91"/>
      <c r="E409" s="91"/>
      <c r="F409" s="9" t="s">
        <v>38</v>
      </c>
      <c r="G409" s="37">
        <f t="shared" ref="G409:O409" si="76">G408+G407+G406</f>
        <v>2.2043489738141893</v>
      </c>
      <c r="H409" s="37">
        <f t="shared" si="76"/>
        <v>2.2043489738141893</v>
      </c>
      <c r="I409" s="37">
        <f t="shared" si="76"/>
        <v>13.69434897381419</v>
      </c>
      <c r="J409" s="37">
        <f t="shared" si="76"/>
        <v>20.17434897381419</v>
      </c>
      <c r="K409" s="37">
        <f t="shared" si="76"/>
        <v>20.17434897381419</v>
      </c>
      <c r="L409" s="37">
        <f t="shared" si="76"/>
        <v>23.974348973814191</v>
      </c>
      <c r="M409" s="37">
        <f t="shared" si="76"/>
        <v>44.404348973814194</v>
      </c>
      <c r="N409" s="37">
        <f t="shared" si="76"/>
        <v>44.404348973814194</v>
      </c>
      <c r="O409" s="37">
        <f t="shared" si="76"/>
        <v>47.884348973814191</v>
      </c>
      <c r="P409" s="37">
        <f>P408+P407+P406</f>
        <v>53.11034897381419</v>
      </c>
    </row>
    <row r="410" spans="1:23">
      <c r="A410" s="91"/>
      <c r="B410" s="91"/>
      <c r="C410" s="91"/>
      <c r="D410" s="91"/>
      <c r="E410" s="91"/>
      <c r="F410" s="9" t="s">
        <v>39</v>
      </c>
      <c r="G410" s="37">
        <f t="shared" ref="G410:N410" si="77">G331+G320+G308+G280+G171+G155+G103+G37</f>
        <v>0</v>
      </c>
      <c r="H410" s="37">
        <f t="shared" si="77"/>
        <v>0</v>
      </c>
      <c r="I410" s="37">
        <f t="shared" si="77"/>
        <v>0</v>
      </c>
      <c r="J410" s="37">
        <f t="shared" si="77"/>
        <v>0</v>
      </c>
      <c r="K410" s="37">
        <f t="shared" si="77"/>
        <v>0</v>
      </c>
      <c r="L410" s="37">
        <f t="shared" si="77"/>
        <v>0</v>
      </c>
      <c r="M410" s="37">
        <f t="shared" si="77"/>
        <v>0</v>
      </c>
      <c r="N410" s="37">
        <f t="shared" si="77"/>
        <v>0</v>
      </c>
      <c r="O410" s="37">
        <f>O331+O320+O308+O280+O171+O155+O103+O37</f>
        <v>1.58</v>
      </c>
      <c r="P410" s="37">
        <f>P331+P320+P308+P280+P171+P155+P103+P37</f>
        <v>5.6590000000000007</v>
      </c>
    </row>
    <row r="411" spans="1:23" ht="30.75" customHeight="1">
      <c r="A411" s="110" t="s">
        <v>309</v>
      </c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S411" s="27"/>
    </row>
    <row r="412" spans="1:23"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U412" s="11"/>
    </row>
    <row r="413" spans="1:23">
      <c r="F413" s="16"/>
      <c r="G413" s="22"/>
      <c r="H413" s="22"/>
      <c r="I413" s="22"/>
      <c r="J413" s="22"/>
      <c r="K413" s="22"/>
      <c r="L413" s="22"/>
      <c r="M413" s="22"/>
      <c r="N413" s="22"/>
      <c r="O413" s="22"/>
      <c r="P413" s="22"/>
    </row>
    <row r="414" spans="1:23">
      <c r="G414" s="12"/>
      <c r="H414" s="12"/>
      <c r="I414" s="12"/>
      <c r="J414" s="12"/>
      <c r="K414" s="12"/>
      <c r="L414" s="12"/>
      <c r="M414" s="12"/>
      <c r="N414" s="12"/>
      <c r="O414" s="12"/>
      <c r="P414" s="17"/>
    </row>
    <row r="415" spans="1:23">
      <c r="G415" s="12"/>
      <c r="H415" s="12"/>
      <c r="I415" s="12"/>
      <c r="J415" s="12"/>
      <c r="K415" s="12"/>
      <c r="L415" s="12"/>
      <c r="M415" s="12"/>
      <c r="N415" s="12"/>
      <c r="O415" s="12"/>
      <c r="P415" s="31"/>
    </row>
    <row r="416" spans="1:23">
      <c r="G416" s="18"/>
      <c r="H416" s="18"/>
      <c r="I416" s="18"/>
      <c r="J416" s="18"/>
      <c r="K416" s="18"/>
      <c r="L416" s="18"/>
      <c r="M416" s="18"/>
      <c r="N416" s="18"/>
      <c r="O416" s="18"/>
      <c r="P416" s="18"/>
    </row>
    <row r="417" spans="1:18">
      <c r="G417" s="12"/>
      <c r="H417" s="12"/>
      <c r="I417" s="12"/>
      <c r="J417" s="12"/>
      <c r="K417" s="12"/>
      <c r="L417" s="12"/>
      <c r="M417" s="12"/>
      <c r="N417" s="12"/>
      <c r="O417" s="12"/>
      <c r="P417" s="17"/>
    </row>
    <row r="418" spans="1:18" ht="42" customHeight="1">
      <c r="A418" s="97" t="s">
        <v>310</v>
      </c>
      <c r="B418" s="97"/>
      <c r="C418" s="97"/>
      <c r="D418" s="97"/>
      <c r="E418" s="97"/>
      <c r="F418" s="97"/>
      <c r="G418" s="97"/>
      <c r="O418" s="4" t="s">
        <v>311</v>
      </c>
    </row>
    <row r="425" spans="1:18">
      <c r="R425" s="11"/>
    </row>
    <row r="427" spans="1:18">
      <c r="E427" s="11"/>
    </row>
    <row r="428" spans="1:18">
      <c r="E428" s="11"/>
    </row>
    <row r="429" spans="1:18">
      <c r="E429" s="11"/>
    </row>
    <row r="430" spans="1:18">
      <c r="E430" s="11"/>
    </row>
    <row r="431" spans="1:18">
      <c r="E431" s="11"/>
    </row>
    <row r="435" spans="16:16">
      <c r="P435" s="13"/>
    </row>
    <row r="436" spans="16:16">
      <c r="P436" s="14"/>
    </row>
    <row r="437" spans="16:16">
      <c r="P437" s="2"/>
    </row>
    <row r="438" spans="16:16">
      <c r="P438" s="13"/>
    </row>
    <row r="470" spans="16:16">
      <c r="P470" s="15"/>
    </row>
    <row r="473" spans="16:16">
      <c r="P473" s="13"/>
    </row>
  </sheetData>
  <mergeCells count="146">
    <mergeCell ref="F184:F185"/>
    <mergeCell ref="B299:E303"/>
    <mergeCell ref="F221:F226"/>
    <mergeCell ref="B221:B226"/>
    <mergeCell ref="B232:E236"/>
    <mergeCell ref="B227:E231"/>
    <mergeCell ref="B386:E390"/>
    <mergeCell ref="B391:E395"/>
    <mergeCell ref="A385:A395"/>
    <mergeCell ref="B271:E275"/>
    <mergeCell ref="A209:A214"/>
    <mergeCell ref="B210:E214"/>
    <mergeCell ref="B380:E384"/>
    <mergeCell ref="B179:E183"/>
    <mergeCell ref="A281:A291"/>
    <mergeCell ref="B293:E297"/>
    <mergeCell ref="A292:A297"/>
    <mergeCell ref="B350:E354"/>
    <mergeCell ref="A338:A343"/>
    <mergeCell ref="E221:E226"/>
    <mergeCell ref="A406:E410"/>
    <mergeCell ref="A332:A337"/>
    <mergeCell ref="A321:A331"/>
    <mergeCell ref="B266:E270"/>
    <mergeCell ref="B316:E320"/>
    <mergeCell ref="A237:A280"/>
    <mergeCell ref="A401:E405"/>
    <mergeCell ref="B339:E343"/>
    <mergeCell ref="B282:E286"/>
    <mergeCell ref="B287:E291"/>
    <mergeCell ref="E44:E45"/>
    <mergeCell ref="B59:E63"/>
    <mergeCell ref="G92:G93"/>
    <mergeCell ref="D92:D93"/>
    <mergeCell ref="E92:E93"/>
    <mergeCell ref="E18:E27"/>
    <mergeCell ref="C14:C16"/>
    <mergeCell ref="O92:O93"/>
    <mergeCell ref="B118:E122"/>
    <mergeCell ref="K92:K93"/>
    <mergeCell ref="L92:L93"/>
    <mergeCell ref="N92:N93"/>
    <mergeCell ref="H92:H93"/>
    <mergeCell ref="F92:F93"/>
    <mergeCell ref="I92:I93"/>
    <mergeCell ref="E104:E115"/>
    <mergeCell ref="M92:M93"/>
    <mergeCell ref="J92:J93"/>
    <mergeCell ref="E116:E117"/>
    <mergeCell ref="F104:F115"/>
    <mergeCell ref="F116:F117"/>
    <mergeCell ref="N1:P1"/>
    <mergeCell ref="A11:P11"/>
    <mergeCell ref="A12:P12"/>
    <mergeCell ref="A38:A43"/>
    <mergeCell ref="A14:A16"/>
    <mergeCell ref="B14:B16"/>
    <mergeCell ref="B39:E43"/>
    <mergeCell ref="A18:A37"/>
    <mergeCell ref="B18:B27"/>
    <mergeCell ref="F14:F16"/>
    <mergeCell ref="G14:P15"/>
    <mergeCell ref="F18:F20"/>
    <mergeCell ref="B33:E37"/>
    <mergeCell ref="E14:E16"/>
    <mergeCell ref="D14:D16"/>
    <mergeCell ref="P92:P93"/>
    <mergeCell ref="E156:E161"/>
    <mergeCell ref="B162:E166"/>
    <mergeCell ref="C156:C161"/>
    <mergeCell ref="F156:F161"/>
    <mergeCell ref="A373:A378"/>
    <mergeCell ref="F21:F27"/>
    <mergeCell ref="B28:E32"/>
    <mergeCell ref="B46:E50"/>
    <mergeCell ref="F56:F58"/>
    <mergeCell ref="A56:A68"/>
    <mergeCell ref="B87:E91"/>
    <mergeCell ref="B71:E75"/>
    <mergeCell ref="A69:A80"/>
    <mergeCell ref="B69:B70"/>
    <mergeCell ref="B76:E80"/>
    <mergeCell ref="A44:A55"/>
    <mergeCell ref="B51:E55"/>
    <mergeCell ref="E69:E70"/>
    <mergeCell ref="B64:E68"/>
    <mergeCell ref="F44:F45"/>
    <mergeCell ref="B56:B58"/>
    <mergeCell ref="E56:E58"/>
    <mergeCell ref="B44:B45"/>
    <mergeCell ref="A418:G418"/>
    <mergeCell ref="A156:A171"/>
    <mergeCell ref="B187:E191"/>
    <mergeCell ref="B192:E196"/>
    <mergeCell ref="A184:A196"/>
    <mergeCell ref="B216:E220"/>
    <mergeCell ref="B156:B161"/>
    <mergeCell ref="B184:B186"/>
    <mergeCell ref="B198:E202"/>
    <mergeCell ref="A215:A220"/>
    <mergeCell ref="A411:P411"/>
    <mergeCell ref="B172:B173"/>
    <mergeCell ref="B174:E178"/>
    <mergeCell ref="B304:E308"/>
    <mergeCell ref="A298:A308"/>
    <mergeCell ref="B311:E315"/>
    <mergeCell ref="B204:E208"/>
    <mergeCell ref="A203:A208"/>
    <mergeCell ref="B276:E280"/>
    <mergeCell ref="E184:E185"/>
    <mergeCell ref="A221:A236"/>
    <mergeCell ref="B167:E171"/>
    <mergeCell ref="A396:E400"/>
    <mergeCell ref="A379:A384"/>
    <mergeCell ref="A81:A91"/>
    <mergeCell ref="A355:A360"/>
    <mergeCell ref="B356:E360"/>
    <mergeCell ref="A361:A366"/>
    <mergeCell ref="B362:E366"/>
    <mergeCell ref="B82:E86"/>
    <mergeCell ref="A197:A202"/>
    <mergeCell ref="A172:A183"/>
    <mergeCell ref="B94:E98"/>
    <mergeCell ref="B99:E103"/>
    <mergeCell ref="B92:B93"/>
    <mergeCell ref="B133:B134"/>
    <mergeCell ref="A92:A103"/>
    <mergeCell ref="B123:E127"/>
    <mergeCell ref="B146:E150"/>
    <mergeCell ref="B137:B139"/>
    <mergeCell ref="B140:B141"/>
    <mergeCell ref="A133:A155"/>
    <mergeCell ref="B142:B143"/>
    <mergeCell ref="B151:E155"/>
    <mergeCell ref="B128:E132"/>
    <mergeCell ref="A104:A132"/>
    <mergeCell ref="B374:E378"/>
    <mergeCell ref="A367:A372"/>
    <mergeCell ref="B368:E372"/>
    <mergeCell ref="B309:B310"/>
    <mergeCell ref="A309:A320"/>
    <mergeCell ref="A344:A354"/>
    <mergeCell ref="B322:E326"/>
    <mergeCell ref="B327:E331"/>
    <mergeCell ref="B345:E349"/>
    <mergeCell ref="B333:E337"/>
  </mergeCells>
  <pageMargins left="0.98425196850393704" right="0.19685039370078741" top="0.35433070866141736" bottom="0.39370078740157483" header="0.31496062992125984" footer="0.31496062992125984"/>
  <pageSetup paperSize="9" scale="68" orientation="landscape" r:id="rId1"/>
  <rowBreaks count="3" manualBreakCount="3">
    <brk id="120" max="15" man="1"/>
    <brk id="161" max="15" man="1"/>
    <brk id="405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Юферева Татьяна Александровна</dc:creator>
  <cp:keywords/>
  <dc:description/>
  <cp:lastModifiedBy>X</cp:lastModifiedBy>
  <cp:revision/>
  <dcterms:created xsi:type="dcterms:W3CDTF">2011-06-10T06:50:24Z</dcterms:created>
  <dcterms:modified xsi:type="dcterms:W3CDTF">2022-09-18T06:39:56Z</dcterms:modified>
  <cp:category/>
  <cp:contentStatus/>
</cp:coreProperties>
</file>